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tsv02\社内ドキュメント\■注文依頼書　最新 2018.10月■\"/>
    </mc:Choice>
  </mc:AlternateContent>
  <xr:revisionPtr revIDLastSave="0" documentId="13_ncr:1_{97AA52D9-5C1E-4961-9551-34C2F9AD8750}" xr6:coauthVersionLast="47" xr6:coauthVersionMax="47" xr10:uidLastSave="{00000000-0000-0000-0000-000000000000}"/>
  <bookViews>
    <workbookView xWindow="-120" yWindow="-120" windowWidth="19440" windowHeight="15000" xr2:uid="{548443A9-64E8-45A8-82D6-BA0BB912078C}"/>
  </bookViews>
  <sheets>
    <sheet name="足場注文書" sheetId="4" r:id="rId1"/>
    <sheet name="アルミアサガオ" sheetId="2" r:id="rId2"/>
    <sheet name="足場注文書 (手書き用)" sheetId="5" r:id="rId3"/>
  </sheets>
  <definedNames>
    <definedName name="_xlnm.Print_Area" localSheetId="1">アルミアサガオ!$A$1:$V$64</definedName>
    <definedName name="_xlnm.Print_Area" localSheetId="0">足場注文書!$A$1:$X$64</definedName>
    <definedName name="_xlnm.Print_Area" localSheetId="2">'足場注文書 (手書き用)'!$A$1:$X$64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4" i="2" l="1"/>
  <c r="L64" i="5"/>
  <c r="L63" i="5"/>
  <c r="L61" i="5"/>
  <c r="L60" i="5"/>
  <c r="L59" i="5"/>
  <c r="L58" i="5"/>
  <c r="L57" i="5"/>
  <c r="L56" i="5"/>
  <c r="L55" i="5"/>
  <c r="L54" i="5"/>
  <c r="L53" i="5"/>
  <c r="L52" i="5"/>
  <c r="L51" i="5"/>
  <c r="Y50" i="5"/>
  <c r="L50" i="5"/>
  <c r="Y49" i="5"/>
  <c r="L49" i="5"/>
  <c r="Z48" i="5"/>
  <c r="Y48" i="5"/>
  <c r="L48" i="5"/>
  <c r="Z47" i="5"/>
  <c r="Y47" i="5"/>
  <c r="L47" i="5"/>
  <c r="Z46" i="5"/>
  <c r="Y46" i="5"/>
  <c r="L46" i="5"/>
  <c r="L45" i="5"/>
  <c r="Y44" i="5"/>
  <c r="L44" i="5"/>
  <c r="Y43" i="5"/>
  <c r="L43" i="5"/>
  <c r="Y42" i="5"/>
  <c r="L42" i="5"/>
  <c r="Y41" i="5"/>
  <c r="L41" i="5"/>
  <c r="Y40" i="5"/>
  <c r="L40" i="5"/>
  <c r="Y39" i="5"/>
  <c r="L39" i="5"/>
  <c r="Y38" i="5"/>
  <c r="L38" i="5"/>
  <c r="Y37" i="5"/>
  <c r="L37" i="5"/>
  <c r="Y36" i="5"/>
  <c r="L36" i="5"/>
  <c r="Y35" i="5"/>
  <c r="L35" i="5"/>
  <c r="Y34" i="5"/>
  <c r="L34" i="5"/>
  <c r="Y33" i="5"/>
  <c r="L33" i="5"/>
  <c r="Y32" i="5"/>
  <c r="L32" i="5"/>
  <c r="Y31" i="5"/>
  <c r="L31" i="5"/>
  <c r="Y30" i="5"/>
  <c r="L30" i="5"/>
  <c r="Y29" i="5"/>
  <c r="L29" i="5"/>
  <c r="Y28" i="5"/>
  <c r="L28" i="5"/>
  <c r="Y27" i="5"/>
  <c r="L27" i="5"/>
  <c r="Y26" i="5"/>
  <c r="L26" i="5"/>
  <c r="Y25" i="5"/>
  <c r="L25" i="5"/>
  <c r="Y24" i="5"/>
  <c r="L24" i="5"/>
  <c r="Y23" i="5"/>
  <c r="L23" i="5"/>
  <c r="Y22" i="5"/>
  <c r="L22" i="5"/>
  <c r="Y21" i="5"/>
  <c r="U21" i="5"/>
  <c r="L21" i="5"/>
  <c r="Y20" i="5"/>
  <c r="L20" i="5"/>
  <c r="Y19" i="5"/>
  <c r="L19" i="5"/>
  <c r="Y18" i="5"/>
  <c r="L18" i="5"/>
  <c r="L17" i="5"/>
  <c r="Y16" i="5"/>
  <c r="L16" i="5"/>
  <c r="Y15" i="5"/>
  <c r="L15" i="5"/>
  <c r="Y14" i="5"/>
  <c r="L14" i="5"/>
  <c r="Y13" i="5"/>
  <c r="L13" i="5"/>
  <c r="V60" i="5" s="1"/>
  <c r="V61" i="5" s="1"/>
  <c r="E2" i="5"/>
  <c r="Y50" i="4" l="1"/>
  <c r="Y49" i="4"/>
  <c r="Z48" i="4"/>
  <c r="Z47" i="4"/>
  <c r="Z46" i="4"/>
  <c r="L64" i="4"/>
  <c r="L63" i="4"/>
  <c r="L61" i="4"/>
  <c r="L60" i="4"/>
  <c r="L59" i="4"/>
  <c r="L58" i="4"/>
  <c r="L57" i="4"/>
  <c r="L56" i="4"/>
  <c r="L55" i="4"/>
  <c r="L54" i="4"/>
  <c r="L53" i="4"/>
  <c r="L52" i="4"/>
  <c r="L51" i="4"/>
  <c r="L50" i="4"/>
  <c r="L49" i="4"/>
  <c r="Y48" i="4"/>
  <c r="L48" i="4"/>
  <c r="Y47" i="4"/>
  <c r="L47" i="4"/>
  <c r="Y46" i="4"/>
  <c r="L46" i="4"/>
  <c r="L45" i="4"/>
  <c r="Y44" i="4"/>
  <c r="L44" i="4"/>
  <c r="Y43" i="4"/>
  <c r="L43" i="4"/>
  <c r="Y42" i="4"/>
  <c r="L42" i="4"/>
  <c r="Y41" i="4"/>
  <c r="L41" i="4"/>
  <c r="Y40" i="4"/>
  <c r="L40" i="4"/>
  <c r="Y39" i="4"/>
  <c r="L39" i="4"/>
  <c r="Y38" i="4"/>
  <c r="L38" i="4"/>
  <c r="Y37" i="4"/>
  <c r="L37" i="4"/>
  <c r="Y36" i="4"/>
  <c r="L36" i="4"/>
  <c r="Y35" i="4"/>
  <c r="L35" i="4"/>
  <c r="Y34" i="4"/>
  <c r="L34" i="4"/>
  <c r="Y33" i="4"/>
  <c r="L33" i="4"/>
  <c r="Y32" i="4"/>
  <c r="L32" i="4"/>
  <c r="Y31" i="4"/>
  <c r="L31" i="4"/>
  <c r="Y30" i="4"/>
  <c r="L30" i="4"/>
  <c r="Y29" i="4"/>
  <c r="L29" i="4"/>
  <c r="Y28" i="4"/>
  <c r="L28" i="4"/>
  <c r="Y27" i="4"/>
  <c r="L27" i="4"/>
  <c r="Y26" i="4"/>
  <c r="L26" i="4"/>
  <c r="Y25" i="4"/>
  <c r="L25" i="4"/>
  <c r="Y24" i="4"/>
  <c r="L24" i="4"/>
  <c r="Y23" i="4"/>
  <c r="L23" i="4"/>
  <c r="Y22" i="4"/>
  <c r="L22" i="4"/>
  <c r="Y21" i="4"/>
  <c r="U21" i="4"/>
  <c r="L21" i="4"/>
  <c r="Y20" i="4"/>
  <c r="L20" i="4"/>
  <c r="Y19" i="4"/>
  <c r="L19" i="4"/>
  <c r="Y18" i="4"/>
  <c r="L18" i="4"/>
  <c r="L17" i="4"/>
  <c r="Y16" i="4"/>
  <c r="L16" i="4"/>
  <c r="Y15" i="4"/>
  <c r="L15" i="4"/>
  <c r="Y14" i="4"/>
  <c r="L14" i="4"/>
  <c r="Y13" i="4"/>
  <c r="L13" i="4"/>
  <c r="E2" i="4"/>
  <c r="V60" i="4" l="1"/>
  <c r="V61" i="4" s="1"/>
  <c r="T11" i="2"/>
  <c r="T10" i="2"/>
  <c r="T9" i="2"/>
  <c r="T12" i="2"/>
  <c r="N62" i="2"/>
  <c r="M62" i="2"/>
  <c r="N60" i="2"/>
  <c r="M60" i="2"/>
  <c r="N58" i="2"/>
  <c r="M58" i="2"/>
  <c r="N57" i="2"/>
  <c r="M57" i="2"/>
  <c r="N56" i="2"/>
  <c r="M56" i="2"/>
  <c r="N54" i="2"/>
  <c r="M54" i="2"/>
  <c r="N53" i="2"/>
  <c r="M53" i="2"/>
  <c r="N52" i="2"/>
  <c r="M52" i="2"/>
  <c r="N51" i="2"/>
  <c r="M51" i="2"/>
  <c r="N50" i="2"/>
  <c r="M50" i="2"/>
  <c r="N49" i="2"/>
  <c r="M49" i="2"/>
  <c r="N48" i="2"/>
  <c r="M48" i="2"/>
  <c r="N45" i="2"/>
  <c r="M45"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L62" i="2" l="1"/>
  <c r="K62" i="2"/>
  <c r="J62" i="2"/>
  <c r="I62" i="2"/>
  <c r="L60" i="2"/>
  <c r="K60" i="2"/>
  <c r="J60" i="2"/>
  <c r="I60" i="2"/>
  <c r="S58" i="2"/>
  <c r="R58" i="2"/>
  <c r="Q58" i="2"/>
  <c r="P58" i="2"/>
  <c r="O58" i="2"/>
  <c r="L58" i="2"/>
  <c r="K58" i="2"/>
  <c r="J58" i="2"/>
  <c r="I58" i="2"/>
  <c r="S57" i="2"/>
  <c r="R57" i="2"/>
  <c r="Q57" i="2"/>
  <c r="P57" i="2"/>
  <c r="O57" i="2"/>
  <c r="L57" i="2"/>
  <c r="K57" i="2"/>
  <c r="J57" i="2"/>
  <c r="I57" i="2"/>
  <c r="S56" i="2"/>
  <c r="R56" i="2"/>
  <c r="Q56" i="2"/>
  <c r="P56" i="2"/>
  <c r="O56" i="2"/>
  <c r="T55" i="2"/>
  <c r="U55" i="2" s="1"/>
  <c r="L56" i="2"/>
  <c r="K56" i="2"/>
  <c r="J56" i="2"/>
  <c r="I56" i="2"/>
  <c r="S54" i="2"/>
  <c r="R54" i="2"/>
  <c r="Q54" i="2"/>
  <c r="P54" i="2"/>
  <c r="O54" i="2"/>
  <c r="L54" i="2"/>
  <c r="K54" i="2"/>
  <c r="J54" i="2"/>
  <c r="I54" i="2"/>
  <c r="S53" i="2"/>
  <c r="R53" i="2"/>
  <c r="Q53" i="2"/>
  <c r="P53" i="2"/>
  <c r="O53" i="2"/>
  <c r="L53" i="2"/>
  <c r="K53" i="2"/>
  <c r="J53" i="2"/>
  <c r="I53" i="2"/>
  <c r="S52" i="2"/>
  <c r="R52" i="2"/>
  <c r="Q52" i="2"/>
  <c r="P52" i="2"/>
  <c r="O52" i="2"/>
  <c r="L52" i="2"/>
  <c r="K52" i="2"/>
  <c r="J52" i="2"/>
  <c r="I52" i="2"/>
  <c r="S51" i="2"/>
  <c r="R51" i="2"/>
  <c r="Q51" i="2"/>
  <c r="P51" i="2"/>
  <c r="O51" i="2"/>
  <c r="L51" i="2"/>
  <c r="K51" i="2"/>
  <c r="J51" i="2"/>
  <c r="I51" i="2"/>
  <c r="S50" i="2"/>
  <c r="R50" i="2"/>
  <c r="Q50" i="2"/>
  <c r="P50" i="2"/>
  <c r="O50" i="2"/>
  <c r="L50" i="2"/>
  <c r="K50" i="2"/>
  <c r="J50" i="2"/>
  <c r="I50" i="2"/>
  <c r="S49" i="2"/>
  <c r="R49" i="2"/>
  <c r="Q49" i="2"/>
  <c r="P49" i="2"/>
  <c r="O49" i="2"/>
  <c r="L49" i="2"/>
  <c r="K49" i="2"/>
  <c r="J49" i="2"/>
  <c r="I49" i="2"/>
  <c r="S48" i="2"/>
  <c r="R48" i="2"/>
  <c r="Q48" i="2"/>
  <c r="P48" i="2"/>
  <c r="O48" i="2"/>
  <c r="L48" i="2"/>
  <c r="K48" i="2"/>
  <c r="J48" i="2"/>
  <c r="I48" i="2"/>
  <c r="S45" i="2"/>
  <c r="R45" i="2"/>
  <c r="Q45" i="2"/>
  <c r="P45" i="2"/>
  <c r="O45" i="2"/>
  <c r="L45" i="2"/>
  <c r="K45" i="2"/>
  <c r="J45" i="2"/>
  <c r="I45" i="2"/>
  <c r="L43" i="2"/>
  <c r="K43" i="2"/>
  <c r="J43" i="2"/>
  <c r="I43" i="2"/>
  <c r="S42" i="2"/>
  <c r="R42" i="2"/>
  <c r="Q42" i="2"/>
  <c r="P42" i="2"/>
  <c r="O42" i="2"/>
  <c r="L42" i="2"/>
  <c r="K42" i="2"/>
  <c r="J42" i="2"/>
  <c r="I42" i="2"/>
  <c r="S41" i="2"/>
  <c r="R41" i="2"/>
  <c r="Q41" i="2"/>
  <c r="P41" i="2"/>
  <c r="O41" i="2"/>
  <c r="L41" i="2"/>
  <c r="K41" i="2"/>
  <c r="J41" i="2"/>
  <c r="I41" i="2"/>
  <c r="S40" i="2"/>
  <c r="R40" i="2"/>
  <c r="Q40" i="2"/>
  <c r="P40" i="2"/>
  <c r="O40" i="2"/>
  <c r="L40" i="2"/>
  <c r="K40" i="2"/>
  <c r="J40" i="2"/>
  <c r="I40" i="2"/>
  <c r="S39" i="2"/>
  <c r="R39" i="2"/>
  <c r="Q39" i="2"/>
  <c r="P39" i="2"/>
  <c r="O39" i="2"/>
  <c r="L39" i="2"/>
  <c r="K39" i="2"/>
  <c r="J39" i="2"/>
  <c r="I39" i="2"/>
  <c r="S38" i="2"/>
  <c r="R38" i="2"/>
  <c r="Q38" i="2"/>
  <c r="P38" i="2"/>
  <c r="O38" i="2"/>
  <c r="L38" i="2"/>
  <c r="K38" i="2"/>
  <c r="J38" i="2"/>
  <c r="I38" i="2"/>
  <c r="S37" i="2"/>
  <c r="R37" i="2"/>
  <c r="Q37" i="2"/>
  <c r="P37" i="2"/>
  <c r="O37" i="2"/>
  <c r="L37" i="2"/>
  <c r="K37" i="2"/>
  <c r="J37" i="2"/>
  <c r="I37" i="2"/>
  <c r="S36" i="2"/>
  <c r="R36" i="2"/>
  <c r="Q36" i="2"/>
  <c r="P36" i="2"/>
  <c r="O36" i="2"/>
  <c r="L36" i="2"/>
  <c r="K36" i="2"/>
  <c r="J36" i="2"/>
  <c r="I36" i="2"/>
  <c r="S35" i="2"/>
  <c r="R35" i="2"/>
  <c r="Q35" i="2"/>
  <c r="P35" i="2"/>
  <c r="O35" i="2"/>
  <c r="L35" i="2"/>
  <c r="K35" i="2"/>
  <c r="J35" i="2"/>
  <c r="I35" i="2"/>
  <c r="S34" i="2"/>
  <c r="R34" i="2"/>
  <c r="Q34" i="2"/>
  <c r="P34" i="2"/>
  <c r="O34" i="2"/>
  <c r="L34" i="2"/>
  <c r="K34" i="2"/>
  <c r="J34" i="2"/>
  <c r="I34" i="2"/>
  <c r="S33" i="2"/>
  <c r="R33" i="2"/>
  <c r="Q33" i="2"/>
  <c r="P33" i="2"/>
  <c r="O33" i="2"/>
  <c r="L33" i="2"/>
  <c r="K33" i="2"/>
  <c r="J33" i="2"/>
  <c r="I33" i="2"/>
  <c r="S32" i="2"/>
  <c r="R32" i="2"/>
  <c r="Q32" i="2"/>
  <c r="P32" i="2"/>
  <c r="O32" i="2"/>
  <c r="L32" i="2"/>
  <c r="K32" i="2"/>
  <c r="J32" i="2"/>
  <c r="I32" i="2"/>
  <c r="S31" i="2"/>
  <c r="R31" i="2"/>
  <c r="Q31" i="2"/>
  <c r="P31" i="2"/>
  <c r="O31" i="2"/>
  <c r="L31" i="2"/>
  <c r="K31" i="2"/>
  <c r="J31" i="2"/>
  <c r="I31" i="2"/>
  <c r="S30" i="2"/>
  <c r="R30" i="2"/>
  <c r="Q30" i="2"/>
  <c r="P30" i="2"/>
  <c r="O30" i="2"/>
  <c r="L30" i="2"/>
  <c r="K30" i="2"/>
  <c r="J30" i="2"/>
  <c r="I30" i="2"/>
  <c r="S29" i="2"/>
  <c r="R29" i="2"/>
  <c r="Q29" i="2"/>
  <c r="P29" i="2"/>
  <c r="O29" i="2"/>
  <c r="L29" i="2"/>
  <c r="K29" i="2"/>
  <c r="J29" i="2"/>
  <c r="I29" i="2"/>
  <c r="S28" i="2"/>
  <c r="R28" i="2"/>
  <c r="Q28" i="2"/>
  <c r="P28" i="2"/>
  <c r="O28" i="2"/>
  <c r="L28" i="2"/>
  <c r="K28" i="2"/>
  <c r="J28" i="2"/>
  <c r="I28" i="2"/>
  <c r="S27" i="2"/>
  <c r="R27" i="2"/>
  <c r="Q27" i="2"/>
  <c r="P27" i="2"/>
  <c r="O27" i="2"/>
  <c r="L27" i="2"/>
  <c r="K27" i="2"/>
  <c r="J27" i="2"/>
  <c r="I27" i="2"/>
  <c r="S26" i="2"/>
  <c r="R26" i="2"/>
  <c r="Q26" i="2"/>
  <c r="P26" i="2"/>
  <c r="O26" i="2"/>
  <c r="L26" i="2"/>
  <c r="K26" i="2"/>
  <c r="J26" i="2"/>
  <c r="I26" i="2"/>
  <c r="S25" i="2"/>
  <c r="R25" i="2"/>
  <c r="Q25" i="2"/>
  <c r="P25" i="2"/>
  <c r="O25" i="2"/>
  <c r="L25" i="2"/>
  <c r="K25" i="2"/>
  <c r="J25" i="2"/>
  <c r="I25" i="2"/>
  <c r="S24" i="2"/>
  <c r="R24" i="2"/>
  <c r="Q24" i="2"/>
  <c r="P24" i="2"/>
  <c r="O24" i="2"/>
  <c r="L24" i="2"/>
  <c r="K24" i="2"/>
  <c r="J24" i="2"/>
  <c r="I24" i="2"/>
  <c r="S23" i="2"/>
  <c r="R23" i="2"/>
  <c r="Q23" i="2"/>
  <c r="P23" i="2"/>
  <c r="O23" i="2"/>
  <c r="L23" i="2"/>
  <c r="K23" i="2"/>
  <c r="J23" i="2"/>
  <c r="I23" i="2"/>
  <c r="S22" i="2"/>
  <c r="R22" i="2"/>
  <c r="Q22" i="2"/>
  <c r="P22" i="2"/>
  <c r="O22" i="2"/>
  <c r="L22" i="2"/>
  <c r="K22" i="2"/>
  <c r="J22" i="2"/>
  <c r="I22" i="2"/>
  <c r="S21" i="2"/>
  <c r="R21" i="2"/>
  <c r="Q21" i="2"/>
  <c r="P21" i="2"/>
  <c r="O21" i="2"/>
  <c r="L21" i="2"/>
  <c r="K21" i="2"/>
  <c r="J21" i="2"/>
  <c r="I21" i="2"/>
  <c r="T21" i="2" s="1"/>
  <c r="S17" i="2"/>
  <c r="R17" i="2"/>
  <c r="Q17" i="2"/>
  <c r="P17" i="2"/>
  <c r="O17" i="2"/>
  <c r="T16" i="2"/>
  <c r="T15" i="2"/>
  <c r="T14" i="2"/>
  <c r="T13" i="2"/>
  <c r="T40" i="2" l="1"/>
  <c r="U40" i="2" s="1"/>
  <c r="T49" i="2"/>
  <c r="U49" i="2" s="1"/>
  <c r="U21" i="2"/>
  <c r="T27" i="2"/>
  <c r="U27" i="2" s="1"/>
  <c r="T33" i="2"/>
  <c r="U33" i="2" s="1"/>
  <c r="T39" i="2"/>
  <c r="U39" i="2" s="1"/>
  <c r="T48" i="2"/>
  <c r="U48" i="2" s="1"/>
  <c r="T54" i="2"/>
  <c r="U54" i="2" s="1"/>
  <c r="T60" i="2"/>
  <c r="U60" i="2" s="1"/>
  <c r="T26" i="2"/>
  <c r="U26" i="2" s="1"/>
  <c r="T32" i="2"/>
  <c r="U32" i="2" s="1"/>
  <c r="T38" i="2"/>
  <c r="U38" i="2" s="1"/>
  <c r="T45" i="2"/>
  <c r="U45" i="2" s="1"/>
  <c r="T53" i="2"/>
  <c r="U53" i="2" s="1"/>
  <c r="T58" i="2"/>
  <c r="U58" i="2" s="1"/>
  <c r="T22" i="2"/>
  <c r="U22" i="2" s="1"/>
  <c r="T28" i="2"/>
  <c r="U28" i="2" s="1"/>
  <c r="T34" i="2"/>
  <c r="U34" i="2" s="1"/>
  <c r="T25" i="2"/>
  <c r="U25" i="2" s="1"/>
  <c r="T31" i="2"/>
  <c r="U31" i="2" s="1"/>
  <c r="T37" i="2"/>
  <c r="U37" i="2" s="1"/>
  <c r="T43" i="2"/>
  <c r="U43" i="2" s="1"/>
  <c r="T52" i="2"/>
  <c r="U52" i="2" s="1"/>
  <c r="T57" i="2"/>
  <c r="U57" i="2" s="1"/>
  <c r="T62" i="2"/>
  <c r="U24" i="2"/>
  <c r="T30" i="2"/>
  <c r="U30" i="2" s="1"/>
  <c r="T36" i="2"/>
  <c r="U36" i="2" s="1"/>
  <c r="T42" i="2"/>
  <c r="U42" i="2" s="1"/>
  <c r="T51" i="2"/>
  <c r="U51" i="2" s="1"/>
  <c r="T56" i="2"/>
  <c r="U56" i="2" s="1"/>
  <c r="T23" i="2"/>
  <c r="U23" i="2" s="1"/>
  <c r="T29" i="2"/>
  <c r="U29" i="2" s="1"/>
  <c r="T35" i="2"/>
  <c r="U35" i="2" s="1"/>
  <c r="T41" i="2"/>
  <c r="U41" i="2" s="1"/>
  <c r="T50" i="2"/>
  <c r="U5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tc-user42</author>
    <author>t-user28</author>
  </authors>
  <commentList>
    <comment ref="U18" authorId="0" shapeId="0" xr:uid="{DC9C86B7-BF81-43FB-9897-E5B523A86028}">
      <text>
        <r>
          <rPr>
            <b/>
            <sz val="9"/>
            <color indexed="81"/>
            <rFont val="ＭＳ Ｐゴシック"/>
            <family val="3"/>
            <charset val="128"/>
          </rPr>
          <t>必要ないのに誤って触ってしまった場合には、「Delete」キーで消してください。</t>
        </r>
      </text>
    </comment>
    <comment ref="V18" authorId="0" shapeId="0" xr:uid="{ED9C5DF5-7CCF-40CF-85B1-697284C8D939}">
      <text>
        <r>
          <rPr>
            <b/>
            <sz val="9"/>
            <color indexed="81"/>
            <rFont val="ＭＳ Ｐゴシック"/>
            <family val="3"/>
            <charset val="128"/>
          </rPr>
          <t xml:space="preserve">先端カプラが
必要か不要かを
必ず指定してください
</t>
        </r>
      </text>
    </comment>
    <comment ref="V19" authorId="0" shapeId="0" xr:uid="{2DA7A00B-BFDE-4516-B50C-A451C11CBAEC}">
      <text>
        <r>
          <rPr>
            <b/>
            <sz val="9"/>
            <color indexed="81"/>
            <rFont val="ＭＳ Ｐゴシック"/>
            <family val="3"/>
            <charset val="128"/>
          </rPr>
          <t>先端カプラが
必要か不要かを
必ず指定してください</t>
        </r>
      </text>
    </comment>
    <comment ref="V20" authorId="0" shapeId="0" xr:uid="{11D27B55-BF1E-443A-84A0-F10CC6207E62}">
      <text>
        <r>
          <rPr>
            <b/>
            <sz val="9"/>
            <color indexed="81"/>
            <rFont val="ＭＳ Ｐゴシック"/>
            <family val="3"/>
            <charset val="128"/>
          </rPr>
          <t>先端カプラが
必要か不要かを
必ず指定してください</t>
        </r>
        <r>
          <rPr>
            <sz val="9"/>
            <color indexed="81"/>
            <rFont val="ＭＳ Ｐゴシック"/>
            <family val="3"/>
            <charset val="128"/>
          </rPr>
          <t xml:space="preserve">
</t>
        </r>
      </text>
    </comment>
    <comment ref="R49" authorId="1" shapeId="0" xr:uid="{06F6011C-A40C-4266-B700-DBFC605C06C8}">
      <text>
        <r>
          <rPr>
            <b/>
            <sz val="8"/>
            <color indexed="81"/>
            <rFont val="MS P ゴシック"/>
            <family val="3"/>
            <charset val="128"/>
          </rPr>
          <t>梁枠は、梁渡し・隅梁受け・方杖をセットでご使用ください。
メーカーの使用方法以外での使用については当社では責任を負いかねますのでご了承ください。</t>
        </r>
      </text>
    </comment>
    <comment ref="W49" authorId="1" shapeId="0" xr:uid="{CAA4BC39-63CF-42EB-9BDB-B2404A7C7668}">
      <text>
        <r>
          <rPr>
            <b/>
            <sz val="9"/>
            <color indexed="81"/>
            <rFont val="MS P ゴシック"/>
            <family val="3"/>
            <charset val="128"/>
          </rPr>
          <t>梁枠は、梁渡し・隅梁受け・方杖をセットでご使用ください。
メーカーの使用方法以外での使用については当社では責任を負いかねますのでご了承ください。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tc-user42</author>
    <author>t-user28</author>
  </authors>
  <commentList>
    <comment ref="U18" authorId="0" shapeId="0" xr:uid="{09A6FAB1-C8CA-441C-82CC-6A0F8CB893B1}">
      <text>
        <r>
          <rPr>
            <b/>
            <sz val="9"/>
            <color indexed="81"/>
            <rFont val="ＭＳ Ｐゴシック"/>
            <family val="3"/>
            <charset val="128"/>
          </rPr>
          <t>必要ないのに誤って触ってしまった場合には、「Delete」キーで消してください。</t>
        </r>
      </text>
    </comment>
    <comment ref="V18" authorId="0" shapeId="0" xr:uid="{6883AD24-04DF-47DE-A8E0-CAF63B15E9AE}">
      <text>
        <r>
          <rPr>
            <b/>
            <sz val="9"/>
            <color indexed="81"/>
            <rFont val="ＭＳ Ｐゴシック"/>
            <family val="3"/>
            <charset val="128"/>
          </rPr>
          <t xml:space="preserve">先端カプラが
必要か不要かを
必ず指定してください
</t>
        </r>
      </text>
    </comment>
    <comment ref="V19" authorId="0" shapeId="0" xr:uid="{41EE17E6-4E85-4999-BD9F-6C87FA5932C1}">
      <text>
        <r>
          <rPr>
            <b/>
            <sz val="9"/>
            <color indexed="81"/>
            <rFont val="ＭＳ Ｐゴシック"/>
            <family val="3"/>
            <charset val="128"/>
          </rPr>
          <t>先端カプラが
必要か不要かを
必ず指定してください</t>
        </r>
      </text>
    </comment>
    <comment ref="V20" authorId="0" shapeId="0" xr:uid="{F6106570-BFD8-4F6C-8D15-096B231E3594}">
      <text>
        <r>
          <rPr>
            <b/>
            <sz val="9"/>
            <color indexed="81"/>
            <rFont val="ＭＳ Ｐゴシック"/>
            <family val="3"/>
            <charset val="128"/>
          </rPr>
          <t>先端カプラが
必要か不要かを
必ず指定してください</t>
        </r>
        <r>
          <rPr>
            <sz val="9"/>
            <color indexed="81"/>
            <rFont val="ＭＳ Ｐゴシック"/>
            <family val="3"/>
            <charset val="128"/>
          </rPr>
          <t xml:space="preserve">
</t>
        </r>
      </text>
    </comment>
    <comment ref="R49" authorId="1" shapeId="0" xr:uid="{E2F94775-3099-4E38-9FAB-DCC7A6C010AC}">
      <text>
        <r>
          <rPr>
            <b/>
            <sz val="8"/>
            <color indexed="81"/>
            <rFont val="MS P ゴシック"/>
            <family val="3"/>
            <charset val="128"/>
          </rPr>
          <t>梁枠は、梁渡し・隅梁受け・方杖をセットでご使用ください。
メーカーの使用方法以外での使用については当社では責任を負いかねますのでご了承ください。</t>
        </r>
      </text>
    </comment>
    <comment ref="W49" authorId="1" shapeId="0" xr:uid="{8B5240FD-89F8-495C-9D13-C0BA351D1037}">
      <text>
        <r>
          <rPr>
            <b/>
            <sz val="9"/>
            <color indexed="81"/>
            <rFont val="MS P ゴシック"/>
            <family val="3"/>
            <charset val="128"/>
          </rPr>
          <t>梁枠は、梁渡し・隅梁受け・方杖をセットでご使用ください。
メーカーの使用方法以外での使用については当社では責任を負いかねますのでご了承ください。</t>
        </r>
      </text>
    </comment>
  </commentList>
</comments>
</file>

<file path=xl/sharedStrings.xml><?xml version="1.0" encoding="utf-8"?>
<sst xmlns="http://schemas.openxmlformats.org/spreadsheetml/2006/main" count="606" uniqueCount="263">
  <si>
    <t>拓新産業　行　（FAX 804-1823）</t>
    <phoneticPr fontId="3"/>
  </si>
  <si>
    <t>注　文　依　頼　書</t>
    <rPh sb="0" eb="1">
      <t>チュウ</t>
    </rPh>
    <rPh sb="2" eb="3">
      <t>ブン</t>
    </rPh>
    <rPh sb="4" eb="5">
      <t>ヤスシ</t>
    </rPh>
    <rPh sb="6" eb="7">
      <t>ヨリ</t>
    </rPh>
    <rPh sb="8" eb="9">
      <t>ショ</t>
    </rPh>
    <phoneticPr fontId="3"/>
  </si>
  <si>
    <t>注 文 日</t>
    <rPh sb="0" eb="1">
      <t>チュウ</t>
    </rPh>
    <rPh sb="2" eb="3">
      <t>ブン</t>
    </rPh>
    <rPh sb="4" eb="5">
      <t>ビ</t>
    </rPh>
    <phoneticPr fontId="3"/>
  </si>
  <si>
    <t>月</t>
    <rPh sb="0" eb="1">
      <t>ガツ</t>
    </rPh>
    <phoneticPr fontId="3"/>
  </si>
  <si>
    <t>日</t>
    <rPh sb="0" eb="1">
      <t>ニチ</t>
    </rPh>
    <phoneticPr fontId="3"/>
  </si>
  <si>
    <t>御得意先名</t>
    <phoneticPr fontId="3"/>
  </si>
  <si>
    <t>現場名</t>
    <phoneticPr fontId="3"/>
  </si>
  <si>
    <t>納入希望日時</t>
    <rPh sb="0" eb="2">
      <t>ノウニュウ</t>
    </rPh>
    <rPh sb="2" eb="4">
      <t>キボウ</t>
    </rPh>
    <rPh sb="4" eb="6">
      <t>ニチジ</t>
    </rPh>
    <phoneticPr fontId="3"/>
  </si>
  <si>
    <t>納入便</t>
    <rPh sb="0" eb="2">
      <t>ノウニュウ</t>
    </rPh>
    <rPh sb="2" eb="3">
      <t>ビン</t>
    </rPh>
    <phoneticPr fontId="3"/>
  </si>
  <si>
    <t>)</t>
    <phoneticPr fontId="3"/>
  </si>
  <si>
    <t>ご注文者名</t>
    <rPh sb="1" eb="3">
      <t>チュウモン</t>
    </rPh>
    <rPh sb="3" eb="4">
      <t>シャ</t>
    </rPh>
    <rPh sb="4" eb="5">
      <t>メイ</t>
    </rPh>
    <phoneticPr fontId="3"/>
  </si>
  <si>
    <t>様</t>
    <rPh sb="0" eb="1">
      <t>サマ</t>
    </rPh>
    <phoneticPr fontId="3"/>
  </si>
  <si>
    <t>連絡先（携帯電話など）</t>
    <rPh sb="6" eb="8">
      <t>デンワ</t>
    </rPh>
    <phoneticPr fontId="3"/>
  </si>
  <si>
    <t>CD</t>
    <phoneticPr fontId="3"/>
  </si>
  <si>
    <t>機　材　名</t>
    <rPh sb="0" eb="1">
      <t>キ</t>
    </rPh>
    <rPh sb="2" eb="3">
      <t>ザイ</t>
    </rPh>
    <rPh sb="4" eb="5">
      <t>メイ</t>
    </rPh>
    <phoneticPr fontId="3"/>
  </si>
  <si>
    <t>規　格</t>
    <rPh sb="0" eb="1">
      <t>キ</t>
    </rPh>
    <rPh sb="2" eb="3">
      <t>カク</t>
    </rPh>
    <phoneticPr fontId="3"/>
  </si>
  <si>
    <t>梱包数</t>
    <rPh sb="0" eb="2">
      <t>コンポウ</t>
    </rPh>
    <rPh sb="2" eb="3">
      <t>スウ</t>
    </rPh>
    <phoneticPr fontId="3"/>
  </si>
  <si>
    <t>単位重量　（Kg）</t>
    <rPh sb="0" eb="2">
      <t>タンイ</t>
    </rPh>
    <rPh sb="2" eb="4">
      <t>ジュウリョウ</t>
    </rPh>
    <phoneticPr fontId="3"/>
  </si>
  <si>
    <t>数　量</t>
    <rPh sb="0" eb="1">
      <t>カズ</t>
    </rPh>
    <rPh sb="2" eb="3">
      <t>リョウ</t>
    </rPh>
    <phoneticPr fontId="3"/>
  </si>
  <si>
    <t>重量（Kg）</t>
    <rPh sb="0" eb="1">
      <t>シゲル</t>
    </rPh>
    <rPh sb="1" eb="2">
      <t>リョウ</t>
    </rPh>
    <phoneticPr fontId="3"/>
  </si>
  <si>
    <t xml:space="preserve">建　枠 </t>
    <rPh sb="0" eb="1">
      <t>ケン</t>
    </rPh>
    <rPh sb="2" eb="3">
      <t>ワク</t>
    </rPh>
    <phoneticPr fontId="3"/>
  </si>
  <si>
    <t>ベースプレート</t>
    <phoneticPr fontId="3"/>
  </si>
  <si>
    <t>単管ジョイント</t>
    <rPh sb="0" eb="2">
      <t>タンカン</t>
    </rPh>
    <phoneticPr fontId="3"/>
  </si>
  <si>
    <t>兼用直交クランプ</t>
    <rPh sb="0" eb="2">
      <t>ケンヨウ</t>
    </rPh>
    <rPh sb="2" eb="3">
      <t>チョク</t>
    </rPh>
    <rPh sb="3" eb="4">
      <t>コウ</t>
    </rPh>
    <phoneticPr fontId="3"/>
  </si>
  <si>
    <t>オートジョイント</t>
    <phoneticPr fontId="3"/>
  </si>
  <si>
    <t>兼用自在クランプ</t>
    <rPh sb="0" eb="2">
      <t>ケンヨウ</t>
    </rPh>
    <rPh sb="2" eb="4">
      <t>ジザイ</t>
    </rPh>
    <phoneticPr fontId="3"/>
  </si>
  <si>
    <t xml:space="preserve">板付布板 </t>
    <rPh sb="0" eb="2">
      <t>イタヅケ</t>
    </rPh>
    <rPh sb="2" eb="3">
      <t>ヌノ</t>
    </rPh>
    <rPh sb="3" eb="4">
      <t>イタ</t>
    </rPh>
    <phoneticPr fontId="3"/>
  </si>
  <si>
    <t>40・20</t>
    <phoneticPr fontId="3"/>
  </si>
  <si>
    <r>
      <t>※ブラケットは</t>
    </r>
    <r>
      <rPr>
        <b/>
        <sz val="11"/>
        <color indexed="10"/>
        <rFont val="ＭＳ Ｐゴシック"/>
        <family val="3"/>
        <charset val="128"/>
      </rPr>
      <t>カプラー無・付</t>
    </r>
    <r>
      <rPr>
        <b/>
        <sz val="11"/>
        <color indexed="8"/>
        <rFont val="ＭＳ Ｐゴシック"/>
        <family val="3"/>
        <charset val="128"/>
      </rPr>
      <t>をご指定下さい。</t>
    </r>
    <rPh sb="11" eb="12">
      <t>ナシ</t>
    </rPh>
    <rPh sb="13" eb="14">
      <t>ツ</t>
    </rPh>
    <rPh sb="16" eb="18">
      <t>シテイ</t>
    </rPh>
    <rPh sb="18" eb="19">
      <t>クダ</t>
    </rPh>
    <phoneticPr fontId="3"/>
  </si>
  <si>
    <t>↓カプラの有無</t>
    <rPh sb="5" eb="7">
      <t>ウム</t>
    </rPh>
    <phoneticPr fontId="3"/>
  </si>
  <si>
    <t xml:space="preserve">補助布枠 </t>
    <rPh sb="0" eb="2">
      <t>ホジョ</t>
    </rPh>
    <rPh sb="2" eb="3">
      <t>ヌノ</t>
    </rPh>
    <rPh sb="3" eb="4">
      <t>ワク</t>
    </rPh>
    <phoneticPr fontId="3"/>
  </si>
  <si>
    <t>ブラケット35型</t>
    <phoneticPr fontId="3"/>
  </si>
  <si>
    <t>350～545</t>
    <phoneticPr fontId="3"/>
  </si>
  <si>
    <t xml:space="preserve">ブレース </t>
    <phoneticPr fontId="3"/>
  </si>
  <si>
    <t>ブラケット57型</t>
    <phoneticPr fontId="3"/>
  </si>
  <si>
    <t>530～775</t>
    <phoneticPr fontId="3"/>
  </si>
  <si>
    <t xml:space="preserve">下さん </t>
    <rPh sb="0" eb="1">
      <t>シタ</t>
    </rPh>
    <phoneticPr fontId="3"/>
  </si>
  <si>
    <t>ブラケット1025型</t>
    <phoneticPr fontId="3"/>
  </si>
  <si>
    <t>770～1025</t>
    <phoneticPr fontId="3"/>
  </si>
  <si>
    <t xml:space="preserve">先行手摺 </t>
    <rPh sb="0" eb="2">
      <t>センコウ</t>
    </rPh>
    <rPh sb="2" eb="4">
      <t>テス</t>
    </rPh>
    <phoneticPr fontId="3"/>
  </si>
  <si>
    <t>先端カプラ</t>
    <rPh sb="0" eb="2">
      <t>センタン</t>
    </rPh>
    <phoneticPr fontId="3"/>
  </si>
  <si>
    <t>自動入力</t>
    <rPh sb="0" eb="2">
      <t>ジドウ</t>
    </rPh>
    <rPh sb="2" eb="4">
      <t>ニュウリョク</t>
    </rPh>
    <phoneticPr fontId="3"/>
  </si>
  <si>
    <t>自在ステップ</t>
    <rPh sb="0" eb="2">
      <t>ジザイ</t>
    </rPh>
    <phoneticPr fontId="3"/>
  </si>
  <si>
    <t>ジャッキベース</t>
    <phoneticPr fontId="3"/>
  </si>
  <si>
    <t>ロングジャッキベース</t>
    <phoneticPr fontId="3"/>
  </si>
  <si>
    <t>踏板付脚立</t>
    <phoneticPr fontId="3"/>
  </si>
  <si>
    <t>4尺</t>
    <rPh sb="1" eb="2">
      <t>シャク</t>
    </rPh>
    <phoneticPr fontId="3"/>
  </si>
  <si>
    <t>6尺</t>
    <rPh sb="1" eb="2">
      <t>シャク</t>
    </rPh>
    <phoneticPr fontId="3"/>
  </si>
  <si>
    <t>足場板（杉）</t>
    <rPh sb="0" eb="2">
      <t>アシバ</t>
    </rPh>
    <rPh sb="2" eb="3">
      <t>イタ</t>
    </rPh>
    <rPh sb="4" eb="5">
      <t>スギ</t>
    </rPh>
    <phoneticPr fontId="3"/>
  </si>
  <si>
    <t>4.0ｍ</t>
    <phoneticPr fontId="3"/>
  </si>
  <si>
    <t>足場板（杉）</t>
    <phoneticPr fontId="3"/>
  </si>
  <si>
    <t>2.0ｍ</t>
    <phoneticPr fontId="3"/>
  </si>
  <si>
    <t>ブレース</t>
    <phoneticPr fontId="3"/>
  </si>
  <si>
    <t>敷板</t>
    <rPh sb="0" eb="2">
      <t>シキイタ</t>
    </rPh>
    <phoneticPr fontId="3"/>
  </si>
  <si>
    <t>敷板</t>
    <phoneticPr fontId="3"/>
  </si>
  <si>
    <t>敷板　【販売】</t>
    <rPh sb="0" eb="2">
      <t>シキイタ</t>
    </rPh>
    <rPh sb="4" eb="6">
      <t>ハンバイ</t>
    </rPh>
    <phoneticPr fontId="3"/>
  </si>
  <si>
    <t>0.3ｍ</t>
    <phoneticPr fontId="3"/>
  </si>
  <si>
    <t>0905</t>
    <phoneticPr fontId="3"/>
  </si>
  <si>
    <r>
      <t>※ 幅木として使用する場合は、</t>
    </r>
    <r>
      <rPr>
        <b/>
        <sz val="9"/>
        <color indexed="10"/>
        <rFont val="ＭＳ Ｐゴシック"/>
        <family val="3"/>
        <charset val="128"/>
      </rPr>
      <t>足場板</t>
    </r>
    <r>
      <rPr>
        <sz val="9"/>
        <rFont val="ＭＳ Ｐゴシック"/>
        <family val="3"/>
        <charset val="128"/>
      </rPr>
      <t>のご注文をお願いします。</t>
    </r>
    <rPh sb="2" eb="3">
      <t>ハバ</t>
    </rPh>
    <rPh sb="3" eb="4">
      <t>キ</t>
    </rPh>
    <rPh sb="7" eb="9">
      <t>シヨウ</t>
    </rPh>
    <rPh sb="11" eb="13">
      <t>バアイ</t>
    </rPh>
    <rPh sb="15" eb="17">
      <t>アシバ</t>
    </rPh>
    <rPh sb="17" eb="18">
      <t>イタ</t>
    </rPh>
    <rPh sb="20" eb="22">
      <t>チュウモン</t>
    </rPh>
    <rPh sb="24" eb="25">
      <t>ネガ</t>
    </rPh>
    <phoneticPr fontId="3"/>
  </si>
  <si>
    <t>0902</t>
    <phoneticPr fontId="3"/>
  </si>
  <si>
    <t>メッシュシート（灰）</t>
    <rPh sb="8" eb="9">
      <t>ハイ</t>
    </rPh>
    <phoneticPr fontId="3"/>
  </si>
  <si>
    <t>0912</t>
    <phoneticPr fontId="3"/>
  </si>
  <si>
    <t>アルミ</t>
    <phoneticPr fontId="3"/>
  </si>
  <si>
    <t>10・2</t>
    <phoneticPr fontId="3"/>
  </si>
  <si>
    <t>ステアガード</t>
    <phoneticPr fontId="3"/>
  </si>
  <si>
    <t>結束糸（灰）</t>
    <rPh sb="0" eb="2">
      <t>ケッソク</t>
    </rPh>
    <rPh sb="2" eb="3">
      <t>イト</t>
    </rPh>
    <rPh sb="4" eb="5">
      <t>ハイ</t>
    </rPh>
    <phoneticPr fontId="3"/>
  </si>
  <si>
    <t>販売</t>
    <rPh sb="0" eb="2">
      <t>ハンバイ</t>
    </rPh>
    <phoneticPr fontId="3"/>
  </si>
  <si>
    <t>シートクランプ</t>
    <phoneticPr fontId="3"/>
  </si>
  <si>
    <t>ベランダステップ</t>
    <phoneticPr fontId="3"/>
  </si>
  <si>
    <t>スカイビームM</t>
    <phoneticPr fontId="3"/>
  </si>
  <si>
    <t>1418～2300</t>
    <phoneticPr fontId="3"/>
  </si>
  <si>
    <t>エンドストッパー</t>
    <phoneticPr fontId="3"/>
  </si>
  <si>
    <t>（伸縮式）</t>
    <phoneticPr fontId="3"/>
  </si>
  <si>
    <t>跳上げブラケット</t>
    <phoneticPr fontId="3"/>
  </si>
  <si>
    <t>スキマ板　</t>
    <rPh sb="3" eb="4">
      <t>イタ</t>
    </rPh>
    <phoneticPr fontId="3"/>
  </si>
  <si>
    <t>W=500</t>
    <phoneticPr fontId="3"/>
  </si>
  <si>
    <t>水平ネット</t>
    <rPh sb="0" eb="2">
      <t>スイヘイ</t>
    </rPh>
    <phoneticPr fontId="3"/>
  </si>
  <si>
    <t>0.5×6ｍ</t>
    <phoneticPr fontId="3"/>
  </si>
  <si>
    <t>スキマ板　</t>
    <phoneticPr fontId="3"/>
  </si>
  <si>
    <t>W=240</t>
    <phoneticPr fontId="3"/>
  </si>
  <si>
    <t>ペコビーム</t>
    <phoneticPr fontId="3"/>
  </si>
  <si>
    <t>5.4m</t>
    <phoneticPr fontId="3"/>
  </si>
  <si>
    <t>列</t>
    <rPh sb="0" eb="1">
      <t>レツ</t>
    </rPh>
    <phoneticPr fontId="3"/>
  </si>
  <si>
    <t>ステージ</t>
    <phoneticPr fontId="3"/>
  </si>
  <si>
    <t>壁つなぎ A-160</t>
    <rPh sb="0" eb="1">
      <t>カベ</t>
    </rPh>
    <phoneticPr fontId="3"/>
  </si>
  <si>
    <t>160～200</t>
    <phoneticPr fontId="3"/>
  </si>
  <si>
    <t>7.2m</t>
    <phoneticPr fontId="3"/>
  </si>
  <si>
    <t>壁つなぎ A-200</t>
    <rPh sb="0" eb="1">
      <t>カベ</t>
    </rPh>
    <phoneticPr fontId="3"/>
  </si>
  <si>
    <t>200～240</t>
    <phoneticPr fontId="3"/>
  </si>
  <si>
    <t>壁つなぎ A-300</t>
    <rPh sb="0" eb="1">
      <t>カベ</t>
    </rPh>
    <phoneticPr fontId="3"/>
  </si>
  <si>
    <t>240～320</t>
    <phoneticPr fontId="3"/>
  </si>
  <si>
    <r>
      <t>↓※梁枠梁渡しの</t>
    </r>
    <r>
      <rPr>
        <b/>
        <sz val="10"/>
        <color rgb="FFFF0000"/>
        <rFont val="ＭＳ Ｐゴシック"/>
        <family val="3"/>
        <charset val="128"/>
      </rPr>
      <t>サイズ</t>
    </r>
    <r>
      <rPr>
        <b/>
        <sz val="10"/>
        <rFont val="ＭＳ Ｐゴシック"/>
        <family val="3"/>
        <charset val="128"/>
      </rPr>
      <t>と開口部の</t>
    </r>
    <r>
      <rPr>
        <b/>
        <sz val="10"/>
        <color rgb="FFFF0000"/>
        <rFont val="ＭＳ Ｐゴシック"/>
        <family val="3"/>
        <charset val="128"/>
      </rPr>
      <t>数</t>
    </r>
    <r>
      <rPr>
        <b/>
        <sz val="10"/>
        <rFont val="ＭＳ Ｐゴシック"/>
        <family val="3"/>
        <charset val="128"/>
      </rPr>
      <t>を記載ください</t>
    </r>
    <rPh sb="2" eb="3">
      <t>ハリ</t>
    </rPh>
    <rPh sb="3" eb="4">
      <t>ワク</t>
    </rPh>
    <rPh sb="4" eb="5">
      <t>ハリ</t>
    </rPh>
    <rPh sb="5" eb="6">
      <t>ワタ</t>
    </rPh>
    <rPh sb="18" eb="20">
      <t>キサイ</t>
    </rPh>
    <phoneticPr fontId="3"/>
  </si>
  <si>
    <t>開口部</t>
    <rPh sb="0" eb="3">
      <t>カイコウブ</t>
    </rPh>
    <phoneticPr fontId="3"/>
  </si>
  <si>
    <t>壁つなぎ A-350</t>
    <rPh sb="0" eb="1">
      <t>カベ</t>
    </rPh>
    <phoneticPr fontId="3"/>
  </si>
  <si>
    <t>280～400</t>
    <phoneticPr fontId="3"/>
  </si>
  <si>
    <t>梁　枠</t>
    <rPh sb="0" eb="1">
      <t>ハリ</t>
    </rPh>
    <rPh sb="2" eb="3">
      <t>ワク</t>
    </rPh>
    <phoneticPr fontId="3"/>
  </si>
  <si>
    <t>)スパン</t>
    <phoneticPr fontId="3"/>
  </si>
  <si>
    <t>カ所</t>
    <rPh sb="1" eb="2">
      <t>ジョ</t>
    </rPh>
    <phoneticPr fontId="3"/>
  </si>
  <si>
    <t>壁つなぎ A-400</t>
    <rPh sb="0" eb="1">
      <t>カベ</t>
    </rPh>
    <phoneticPr fontId="3"/>
  </si>
  <si>
    <t>320～480</t>
    <phoneticPr fontId="3"/>
  </si>
  <si>
    <t>梁渡し</t>
    <rPh sb="0" eb="1">
      <t>ハリ</t>
    </rPh>
    <rPh sb="1" eb="2">
      <t>ワタ</t>
    </rPh>
    <phoneticPr fontId="3"/>
  </si>
  <si>
    <t>)幅用</t>
    <rPh sb="1" eb="2">
      <t>ハバ</t>
    </rPh>
    <rPh sb="2" eb="3">
      <t>ヨウ</t>
    </rPh>
    <phoneticPr fontId="3"/>
  </si>
  <si>
    <t>壁つなぎ A-600</t>
    <rPh sb="0" eb="1">
      <t>カベ</t>
    </rPh>
    <phoneticPr fontId="3"/>
  </si>
  <si>
    <t>480～670</t>
    <phoneticPr fontId="3"/>
  </si>
  <si>
    <t>壁つなぎ A-800</t>
  </si>
  <si>
    <t>670～860</t>
    <phoneticPr fontId="3"/>
  </si>
  <si>
    <t>壁つなぎ A-1000</t>
    <rPh sb="0" eb="1">
      <t>カベ</t>
    </rPh>
    <phoneticPr fontId="3"/>
  </si>
  <si>
    <t>860～1000</t>
    <phoneticPr fontId="3"/>
  </si>
  <si>
    <t>単管ポール　</t>
    <rPh sb="0" eb="2">
      <t>タンカン</t>
    </rPh>
    <phoneticPr fontId="3"/>
  </si>
  <si>
    <t>0.5ｍ</t>
    <phoneticPr fontId="3"/>
  </si>
  <si>
    <t>1.0ｍ</t>
    <phoneticPr fontId="3"/>
  </si>
  <si>
    <t>1.5ｍ</t>
    <phoneticPr fontId="3"/>
  </si>
  <si>
    <t>2.5ｍ</t>
    <phoneticPr fontId="3"/>
  </si>
  <si>
    <t>3.0ｍ</t>
    <phoneticPr fontId="3"/>
  </si>
  <si>
    <t>3.5ｍ</t>
    <phoneticPr fontId="3"/>
  </si>
  <si>
    <t>4.5ｍ</t>
    <phoneticPr fontId="3"/>
  </si>
  <si>
    <t>・ お客様による、この様式（エクセルデータ）の変更は、</t>
    <phoneticPr fontId="3"/>
  </si>
  <si>
    <t>5.0ｍ</t>
    <phoneticPr fontId="3"/>
  </si>
  <si>
    <t>　 受注ミスの原因となりますのでおやめください。</t>
    <phoneticPr fontId="3"/>
  </si>
  <si>
    <t>トラック４ｔｕ（片道）</t>
    <rPh sb="8" eb="10">
      <t>カタミチ</t>
    </rPh>
    <phoneticPr fontId="3"/>
  </si>
  <si>
    <t>・上記以外の商品も揃えていますので、営業にご確認をお願いします。</t>
    <rPh sb="1" eb="3">
      <t>ジョウキ</t>
    </rPh>
    <rPh sb="3" eb="5">
      <t>イガイ</t>
    </rPh>
    <rPh sb="6" eb="8">
      <t>ショウヒン</t>
    </rPh>
    <rPh sb="9" eb="10">
      <t>ソロ</t>
    </rPh>
    <rPh sb="18" eb="20">
      <t>エイギョウ</t>
    </rPh>
    <rPh sb="22" eb="24">
      <t>カクニン</t>
    </rPh>
    <rPh sb="26" eb="27">
      <t>ネガ</t>
    </rPh>
    <phoneticPr fontId="3"/>
  </si>
  <si>
    <t>打込用単管ﾎﾟｰﾙ</t>
    <rPh sb="0" eb="2">
      <t>ウチコ</t>
    </rPh>
    <rPh sb="2" eb="3">
      <t>ヨウ</t>
    </rPh>
    <rPh sb="3" eb="5">
      <t>タンカン</t>
    </rPh>
    <phoneticPr fontId="3"/>
  </si>
  <si>
    <r>
      <t xml:space="preserve">・ </t>
    </r>
    <r>
      <rPr>
        <b/>
        <u/>
        <sz val="9"/>
        <color rgb="FFFF0000"/>
        <rFont val="ＭＳ Ｐゴシック"/>
        <family val="3"/>
        <charset val="128"/>
      </rPr>
      <t>毎月、第2土曜日は定休日</t>
    </r>
    <r>
      <rPr>
        <sz val="9"/>
        <color theme="1"/>
        <rFont val="ＭＳ Ｐゴシック"/>
        <family val="3"/>
        <charset val="128"/>
      </rPr>
      <t>となっていますので、ご協力お願いします。</t>
    </r>
    <rPh sb="2" eb="4">
      <t>マイツキ</t>
    </rPh>
    <rPh sb="5" eb="6">
      <t>ダイ</t>
    </rPh>
    <rPh sb="7" eb="10">
      <t>ドヨウビ</t>
    </rPh>
    <rPh sb="11" eb="14">
      <t>テイキュウビ</t>
    </rPh>
    <rPh sb="25" eb="27">
      <t>キョウリョク</t>
    </rPh>
    <rPh sb="28" eb="29">
      <t>ネガ</t>
    </rPh>
    <phoneticPr fontId="3"/>
  </si>
  <si>
    <t>打込用単管ﾎﾟｰﾙ</t>
    <phoneticPr fontId="3"/>
  </si>
  <si>
    <r>
      <t>・ 配送予約は、</t>
    </r>
    <r>
      <rPr>
        <b/>
        <u/>
        <sz val="9"/>
        <color rgb="FFFF0000"/>
        <rFont val="ＭＳ Ｐゴシック"/>
        <family val="3"/>
        <charset val="128"/>
      </rPr>
      <t>3～4日前</t>
    </r>
    <r>
      <rPr>
        <sz val="9"/>
        <color theme="1"/>
        <rFont val="ＭＳ Ｐゴシック"/>
        <family val="3"/>
        <charset val="128"/>
      </rPr>
      <t>、機材の数量は</t>
    </r>
    <r>
      <rPr>
        <b/>
        <u/>
        <sz val="9"/>
        <color rgb="FFFF0000"/>
        <rFont val="ＭＳ Ｐゴシック"/>
        <family val="3"/>
        <charset val="128"/>
      </rPr>
      <t>2日前まで</t>
    </r>
    <r>
      <rPr>
        <sz val="9"/>
        <color theme="1"/>
        <rFont val="ＭＳ Ｐゴシック"/>
        <family val="3"/>
        <charset val="128"/>
      </rPr>
      <t>にはご連絡をお願いします。</t>
    </r>
    <rPh sb="2" eb="4">
      <t>ハイソウ</t>
    </rPh>
    <rPh sb="4" eb="6">
      <t>ヨヤク</t>
    </rPh>
    <rPh sb="11" eb="13">
      <t>ニチマエ</t>
    </rPh>
    <rPh sb="14" eb="16">
      <t>キザイ</t>
    </rPh>
    <rPh sb="17" eb="19">
      <t>スウリョウ</t>
    </rPh>
    <rPh sb="21" eb="23">
      <t>ニチマエ</t>
    </rPh>
    <rPh sb="28" eb="30">
      <t>レンラク</t>
    </rPh>
    <rPh sb="32" eb="33">
      <t>ネガ</t>
    </rPh>
    <phoneticPr fontId="3"/>
  </si>
  <si>
    <t>階段手摺ｽﾃｱﾚｰﾙ</t>
    <rPh sb="0" eb="2">
      <t>カイダン</t>
    </rPh>
    <rPh sb="2" eb="3">
      <t>テ</t>
    </rPh>
    <rPh sb="3" eb="4">
      <t>ス</t>
    </rPh>
    <phoneticPr fontId="3"/>
  </si>
  <si>
    <t xml:space="preserve">階段 450巾 ｱﾙﾐ </t>
    <rPh sb="0" eb="2">
      <t>カイダン</t>
    </rPh>
    <rPh sb="6" eb="7">
      <t>ハバ</t>
    </rPh>
    <phoneticPr fontId="3"/>
  </si>
  <si>
    <t>総重量 (Kg)</t>
    <rPh sb="0" eb="3">
      <t>ソウジュウリョウ</t>
    </rPh>
    <phoneticPr fontId="3"/>
  </si>
  <si>
    <t>重量（Kg）</t>
    <rPh sb="0" eb="2">
      <t>ジュウリョウ</t>
    </rPh>
    <phoneticPr fontId="3"/>
  </si>
  <si>
    <t>月</t>
    <rPh sb="0" eb="1">
      <t>ガツ</t>
    </rPh>
    <phoneticPr fontId="2"/>
  </si>
  <si>
    <t>日</t>
    <rPh sb="0" eb="1">
      <t>ニチ</t>
    </rPh>
    <phoneticPr fontId="2"/>
  </si>
  <si>
    <t>【　販　　売　】</t>
    <rPh sb="2" eb="3">
      <t>ハン</t>
    </rPh>
    <rPh sb="5" eb="6">
      <t>バイ</t>
    </rPh>
    <phoneticPr fontId="3"/>
  </si>
  <si>
    <t>【販売】</t>
    <rPh sb="1" eb="3">
      <t>ハンバイ</t>
    </rPh>
    <phoneticPr fontId="3"/>
  </si>
  <si>
    <t>（</t>
  </si>
  <si>
    <t>（</t>
    <phoneticPr fontId="2"/>
  </si>
  <si>
    <t>取りに行きます</t>
    <phoneticPr fontId="2"/>
  </si>
  <si>
    <t>未手配）</t>
    <phoneticPr fontId="2"/>
  </si>
  <si>
    <t xml:space="preserve"> 便依頼済み ・</t>
    <phoneticPr fontId="2"/>
  </si>
  <si>
    <t>拓新便で納入希望</t>
    <rPh sb="0" eb="3">
      <t>タクシンビン</t>
    </rPh>
    <rPh sb="4" eb="8">
      <t>ノウニュウキボウ</t>
    </rPh>
    <phoneticPr fontId="2"/>
  </si>
  <si>
    <t>便依頼済み</t>
    <rPh sb="0" eb="1">
      <t>ビン</t>
    </rPh>
    <rPh sb="1" eb="4">
      <t>イライズ</t>
    </rPh>
    <phoneticPr fontId="2"/>
  </si>
  <si>
    <t>未手配</t>
    <rPh sb="0" eb="3">
      <t>ミテハイ</t>
    </rPh>
    <phoneticPr fontId="2"/>
  </si>
  <si>
    <t>取りに行きます</t>
    <rPh sb="0" eb="1">
      <t>ト</t>
    </rPh>
    <rPh sb="3" eb="4">
      <t>イ</t>
    </rPh>
    <phoneticPr fontId="2"/>
  </si>
  <si>
    <t>本社</t>
    <rPh sb="0" eb="2">
      <t>ホンシャ</t>
    </rPh>
    <phoneticPr fontId="2"/>
  </si>
  <si>
    <t>東部</t>
    <rPh sb="0" eb="2">
      <t>トウブ</t>
    </rPh>
    <phoneticPr fontId="2"/>
  </si>
  <si>
    <t>朝一（8時30分）</t>
    <phoneticPr fontId="2"/>
  </si>
  <si>
    <t>午前10時～午前12時</t>
    <phoneticPr fontId="2"/>
  </si>
  <si>
    <t>午後3時～午後5時</t>
    <phoneticPr fontId="2"/>
  </si>
  <si>
    <t>　(</t>
    <phoneticPr fontId="2"/>
  </si>
  <si>
    <t>朝一～午前10時</t>
    <phoneticPr fontId="2"/>
  </si>
  <si>
    <t>午後1時～午後3時</t>
    <phoneticPr fontId="2"/>
  </si>
  <si>
    <t>PM</t>
    <phoneticPr fontId="2"/>
  </si>
  <si>
    <t>AM</t>
    <phoneticPr fontId="2"/>
  </si>
  <si>
    <t>　　　フリー</t>
    <phoneticPr fontId="2"/>
  </si>
  <si>
    <r>
      <t>その他</t>
    </r>
    <r>
      <rPr>
        <sz val="8"/>
        <color theme="1"/>
        <rFont val="ＭＳ Ｐゴシック"/>
        <family val="3"/>
        <charset val="128"/>
      </rPr>
      <t>(下記セルに記入）</t>
    </r>
    <rPh sb="4" eb="6">
      <t>カキ</t>
    </rPh>
    <rPh sb="9" eb="11">
      <t>キニュウ</t>
    </rPh>
    <phoneticPr fontId="2"/>
  </si>
  <si>
    <t>本社　・</t>
    <phoneticPr fontId="2"/>
  </si>
  <si>
    <t>2021年4月22日様式更新</t>
    <rPh sb="4" eb="5">
      <t>ネン</t>
    </rPh>
    <rPh sb="6" eb="7">
      <t>ガツ</t>
    </rPh>
    <phoneticPr fontId="3"/>
  </si>
  <si>
    <t>納入希望日時</t>
  </si>
  <si>
    <t>納入便</t>
  </si>
  <si>
    <t>拓新便で納入希望　</t>
    <phoneticPr fontId="3"/>
  </si>
  <si>
    <t>お得意先名</t>
    <rPh sb="1" eb="4">
      <t>トクイサキ</t>
    </rPh>
    <rPh sb="4" eb="5">
      <t>メイ</t>
    </rPh>
    <phoneticPr fontId="3"/>
  </si>
  <si>
    <t>ご注文者氏名</t>
    <rPh sb="1" eb="3">
      <t>チュウモン</t>
    </rPh>
    <rPh sb="3" eb="4">
      <t>シャ</t>
    </rPh>
    <rPh sb="4" eb="6">
      <t>シメイ</t>
    </rPh>
    <phoneticPr fontId="3"/>
  </si>
  <si>
    <t>現場名</t>
    <rPh sb="0" eb="2">
      <t>ゲンバ</t>
    </rPh>
    <rPh sb="2" eb="3">
      <t>メイ</t>
    </rPh>
    <phoneticPr fontId="3"/>
  </si>
  <si>
    <t>①</t>
    <phoneticPr fontId="3"/>
  </si>
  <si>
    <t>②</t>
    <phoneticPr fontId="3"/>
  </si>
  <si>
    <t>③</t>
    <phoneticPr fontId="3"/>
  </si>
  <si>
    <t>④</t>
    <phoneticPr fontId="3"/>
  </si>
  <si>
    <t>⑤</t>
    <phoneticPr fontId="2"/>
  </si>
  <si>
    <t>合計スパン数</t>
    <rPh sb="0" eb="2">
      <t>ゴウケイ</t>
    </rPh>
    <rPh sb="5" eb="6">
      <t>スウ</t>
    </rPh>
    <phoneticPr fontId="3"/>
  </si>
  <si>
    <t>スパン</t>
    <phoneticPr fontId="3"/>
  </si>
  <si>
    <t>●</t>
    <phoneticPr fontId="3"/>
  </si>
  <si>
    <t>受金具</t>
    <rPh sb="0" eb="1">
      <t>ウケ</t>
    </rPh>
    <rPh sb="1" eb="3">
      <t>カナグ</t>
    </rPh>
    <phoneticPr fontId="3"/>
  </si>
  <si>
    <t>▲</t>
    <phoneticPr fontId="3"/>
  </si>
  <si>
    <t>妻側専用部材</t>
    <rPh sb="0" eb="1">
      <t>ツマ</t>
    </rPh>
    <rPh sb="1" eb="2">
      <t>ガワ</t>
    </rPh>
    <rPh sb="2" eb="4">
      <t>センヨウ</t>
    </rPh>
    <rPh sb="4" eb="5">
      <t>ブ</t>
    </rPh>
    <rPh sb="5" eb="6">
      <t>ザイ</t>
    </rPh>
    <phoneticPr fontId="3"/>
  </si>
  <si>
    <t>■</t>
    <phoneticPr fontId="3"/>
  </si>
  <si>
    <t>コーナー</t>
    <phoneticPr fontId="3"/>
  </si>
  <si>
    <t>品名</t>
    <rPh sb="0" eb="2">
      <t>ヒンメイ</t>
    </rPh>
    <phoneticPr fontId="3"/>
  </si>
  <si>
    <t>ピッチ</t>
    <phoneticPr fontId="3"/>
  </si>
  <si>
    <t>重量</t>
    <rPh sb="0" eb="2">
      <t>ジュウリョウ</t>
    </rPh>
    <phoneticPr fontId="3"/>
  </si>
  <si>
    <t>品番</t>
    <rPh sb="0" eb="2">
      <t>ヒンバン</t>
    </rPh>
    <phoneticPr fontId="3"/>
  </si>
  <si>
    <t>直線部</t>
    <rPh sb="0" eb="2">
      <t>チョクセン</t>
    </rPh>
    <rPh sb="2" eb="3">
      <t>ブ</t>
    </rPh>
    <phoneticPr fontId="3"/>
  </si>
  <si>
    <t>計</t>
    <rPh sb="0" eb="1">
      <t>ケイ</t>
    </rPh>
    <phoneticPr fontId="3"/>
  </si>
  <si>
    <t>フレーム　左</t>
    <rPh sb="5" eb="6">
      <t>ヒダリ</t>
    </rPh>
    <phoneticPr fontId="3"/>
  </si>
  <si>
    <t>ALA1LSN</t>
    <phoneticPr fontId="3"/>
  </si>
  <si>
    <t>フレーム　右</t>
    <rPh sb="5" eb="6">
      <t>ミギ</t>
    </rPh>
    <phoneticPr fontId="3"/>
  </si>
  <si>
    <t>ALA2RSN</t>
    <phoneticPr fontId="3"/>
  </si>
  <si>
    <t>万能板受（上）</t>
    <rPh sb="0" eb="2">
      <t>バンノウ</t>
    </rPh>
    <rPh sb="2" eb="3">
      <t>バン</t>
    </rPh>
    <rPh sb="3" eb="4">
      <t>ウ</t>
    </rPh>
    <rPh sb="5" eb="6">
      <t>ウエ</t>
    </rPh>
    <phoneticPr fontId="3"/>
  </si>
  <si>
    <t>ALAM318A</t>
    <phoneticPr fontId="3"/>
  </si>
  <si>
    <t>ALAM315A</t>
    <phoneticPr fontId="3"/>
  </si>
  <si>
    <t>入力例1でも2でも数量は変わりません。</t>
    <rPh sb="0" eb="2">
      <t>ニュウリョク</t>
    </rPh>
    <rPh sb="2" eb="3">
      <t>レイ</t>
    </rPh>
    <rPh sb="9" eb="11">
      <t>スウリョウ</t>
    </rPh>
    <rPh sb="12" eb="13">
      <t>カ</t>
    </rPh>
    <phoneticPr fontId="3"/>
  </si>
  <si>
    <t>ALAM312A</t>
    <phoneticPr fontId="3"/>
  </si>
  <si>
    <t>使いやすい方法で入力してください</t>
    <rPh sb="0" eb="1">
      <t>ツカ</t>
    </rPh>
    <rPh sb="5" eb="7">
      <t>ホウホウ</t>
    </rPh>
    <rPh sb="8" eb="10">
      <t>ニュウリョク</t>
    </rPh>
    <phoneticPr fontId="3"/>
  </si>
  <si>
    <t>ALAM309A</t>
    <phoneticPr fontId="3"/>
  </si>
  <si>
    <t>ALAM306A</t>
    <phoneticPr fontId="3"/>
  </si>
  <si>
    <t>万能板受（下）</t>
    <rPh sb="0" eb="2">
      <t>バンノウ</t>
    </rPh>
    <rPh sb="2" eb="3">
      <t>バン</t>
    </rPh>
    <rPh sb="3" eb="4">
      <t>ウ</t>
    </rPh>
    <rPh sb="5" eb="6">
      <t>シタ</t>
    </rPh>
    <phoneticPr fontId="3"/>
  </si>
  <si>
    <t>ALAM418M</t>
    <phoneticPr fontId="3"/>
  </si>
  <si>
    <t>ALAM415M</t>
    <phoneticPr fontId="3"/>
  </si>
  <si>
    <t>ALAM412M</t>
    <phoneticPr fontId="3"/>
  </si>
  <si>
    <t>ALAM409M</t>
    <phoneticPr fontId="3"/>
  </si>
  <si>
    <t>ALAM406M</t>
    <phoneticPr fontId="3"/>
  </si>
  <si>
    <t>万能板押え</t>
    <rPh sb="0" eb="2">
      <t>バンノウ</t>
    </rPh>
    <rPh sb="2" eb="3">
      <t>バン</t>
    </rPh>
    <rPh sb="3" eb="4">
      <t>オサ</t>
    </rPh>
    <phoneticPr fontId="3"/>
  </si>
  <si>
    <t>ALAM518B</t>
    <phoneticPr fontId="3"/>
  </si>
  <si>
    <t>ALAM515B</t>
    <phoneticPr fontId="3"/>
  </si>
  <si>
    <t>ALAM512B</t>
    <phoneticPr fontId="3"/>
  </si>
  <si>
    <t>ALAM509B</t>
    <phoneticPr fontId="3"/>
  </si>
  <si>
    <t>ALAM506B</t>
    <phoneticPr fontId="3"/>
  </si>
  <si>
    <t>フレ止め</t>
    <rPh sb="2" eb="3">
      <t>ド</t>
    </rPh>
    <phoneticPr fontId="3"/>
  </si>
  <si>
    <t>ALAM618A</t>
    <phoneticPr fontId="3"/>
  </si>
  <si>
    <t>ALAM615A</t>
    <phoneticPr fontId="3"/>
  </si>
  <si>
    <t>ALAM612A</t>
    <phoneticPr fontId="3"/>
  </si>
  <si>
    <t>ALAM609A</t>
    <phoneticPr fontId="3"/>
  </si>
  <si>
    <t>ALAM606A</t>
    <phoneticPr fontId="3"/>
  </si>
  <si>
    <t>フレーム受金具</t>
    <rPh sb="4" eb="5">
      <t>ウケ</t>
    </rPh>
    <rPh sb="5" eb="7">
      <t>カナグ</t>
    </rPh>
    <phoneticPr fontId="3"/>
  </si>
  <si>
    <t>ALA7NＳ</t>
    <phoneticPr fontId="3"/>
  </si>
  <si>
    <t>FRP製万能板</t>
    <rPh sb="3" eb="4">
      <t>セイ</t>
    </rPh>
    <rPh sb="4" eb="7">
      <t>バンノウバン</t>
    </rPh>
    <phoneticPr fontId="3"/>
  </si>
  <si>
    <t>ALAF1A_S</t>
    <phoneticPr fontId="3"/>
  </si>
  <si>
    <t>コーナー部</t>
    <rPh sb="4" eb="5">
      <t>ブ</t>
    </rPh>
    <phoneticPr fontId="3"/>
  </si>
  <si>
    <t>サイドフレーム左</t>
    <rPh sb="7" eb="8">
      <t>ヒダリ</t>
    </rPh>
    <phoneticPr fontId="3"/>
  </si>
  <si>
    <t>ALAC1LM N</t>
    <phoneticPr fontId="3"/>
  </si>
  <si>
    <t>サイドフレーム右</t>
    <rPh sb="7" eb="8">
      <t>ミギ</t>
    </rPh>
    <phoneticPr fontId="3"/>
  </si>
  <si>
    <t>ALAC2RM N</t>
    <phoneticPr fontId="3"/>
  </si>
  <si>
    <t>センターフレーム</t>
    <phoneticPr fontId="3"/>
  </si>
  <si>
    <t>ALAC3SN</t>
    <phoneticPr fontId="3"/>
  </si>
  <si>
    <t>万能板押さえ（上）</t>
    <rPh sb="0" eb="2">
      <t>バンノウ</t>
    </rPh>
    <rPh sb="2" eb="3">
      <t>バン</t>
    </rPh>
    <rPh sb="3" eb="4">
      <t>オ</t>
    </rPh>
    <rPh sb="7" eb="8">
      <t>ウエ</t>
    </rPh>
    <phoneticPr fontId="3"/>
  </si>
  <si>
    <t>ALAC4N</t>
    <phoneticPr fontId="3"/>
  </si>
  <si>
    <t>フレ止め（A)</t>
    <rPh sb="2" eb="3">
      <t>ド</t>
    </rPh>
    <phoneticPr fontId="3"/>
  </si>
  <si>
    <t>ALAC5A</t>
    <phoneticPr fontId="3"/>
  </si>
  <si>
    <t>フレ止め（B)</t>
    <rPh sb="2" eb="3">
      <t>ド</t>
    </rPh>
    <phoneticPr fontId="3"/>
  </si>
  <si>
    <t>ALAC6A</t>
    <phoneticPr fontId="3"/>
  </si>
  <si>
    <t>隅フレーム受金具</t>
    <rPh sb="0" eb="1">
      <t>スミ</t>
    </rPh>
    <rPh sb="5" eb="6">
      <t>ウケ</t>
    </rPh>
    <rPh sb="6" eb="8">
      <t>カナグ</t>
    </rPh>
    <phoneticPr fontId="3"/>
  </si>
  <si>
    <t>ALAC7N</t>
    <phoneticPr fontId="3"/>
  </si>
  <si>
    <t>FRP製万能板　小</t>
    <rPh sb="3" eb="4">
      <t>セイ</t>
    </rPh>
    <rPh sb="4" eb="7">
      <t>バンノウバン</t>
    </rPh>
    <rPh sb="8" eb="9">
      <t>ショウ</t>
    </rPh>
    <phoneticPr fontId="3"/>
  </si>
  <si>
    <t>ALAF21_S</t>
    <phoneticPr fontId="3"/>
  </si>
  <si>
    <t>FRP製万能板　中</t>
    <rPh sb="3" eb="4">
      <t>セイ</t>
    </rPh>
    <rPh sb="4" eb="7">
      <t>バンノウバン</t>
    </rPh>
    <rPh sb="8" eb="9">
      <t>チュウ</t>
    </rPh>
    <phoneticPr fontId="3"/>
  </si>
  <si>
    <t>ALAF22_S</t>
    <phoneticPr fontId="3"/>
  </si>
  <si>
    <t>FRP製万能板　大</t>
    <rPh sb="3" eb="4">
      <t>セイ</t>
    </rPh>
    <rPh sb="4" eb="7">
      <t>バンノウバン</t>
    </rPh>
    <rPh sb="8" eb="9">
      <t>ダイ</t>
    </rPh>
    <phoneticPr fontId="3"/>
  </si>
  <si>
    <t>ALAF23_S</t>
    <phoneticPr fontId="3"/>
  </si>
  <si>
    <t>妻側専用金具</t>
    <rPh sb="0" eb="1">
      <t>ツマ</t>
    </rPh>
    <rPh sb="1" eb="2">
      <t>ガワ</t>
    </rPh>
    <rPh sb="2" eb="4">
      <t>センヨウ</t>
    </rPh>
    <rPh sb="4" eb="6">
      <t>カナグ</t>
    </rPh>
    <phoneticPr fontId="3"/>
  </si>
  <si>
    <t>妻側フレーム受金具</t>
    <rPh sb="0" eb="1">
      <t>ツマ</t>
    </rPh>
    <rPh sb="1" eb="2">
      <t>ガワ</t>
    </rPh>
    <rPh sb="6" eb="7">
      <t>ウケ</t>
    </rPh>
    <rPh sb="7" eb="9">
      <t>カナグ</t>
    </rPh>
    <phoneticPr fontId="3"/>
  </si>
  <si>
    <t>ALA7TＮS</t>
    <phoneticPr fontId="3"/>
  </si>
  <si>
    <t>引上げロープ</t>
    <rPh sb="0" eb="2">
      <t>ヒキア</t>
    </rPh>
    <phoneticPr fontId="3"/>
  </si>
  <si>
    <t>重量合計(Kg)</t>
    <rPh sb="0" eb="2">
      <t>ジュウリョウ</t>
    </rPh>
    <rPh sb="2" eb="4">
      <t>ゴウケイ</t>
    </rPh>
    <phoneticPr fontId="3"/>
  </si>
  <si>
    <t>（　</t>
    <phoneticPr fontId="3"/>
  </si>
  <si>
    <t>便依頼済み</t>
    <phoneticPr fontId="2"/>
  </si>
  <si>
    <t>未手配　）</t>
    <phoneticPr fontId="2"/>
  </si>
  <si>
    <t>取りに行きます　</t>
    <rPh sb="0" eb="1">
      <t>ト</t>
    </rPh>
    <rPh sb="3" eb="4">
      <t>イ</t>
    </rPh>
    <phoneticPr fontId="3"/>
  </si>
  <si>
    <t>　   　PM</t>
    <phoneticPr fontId="2"/>
  </si>
  <si>
    <t>その他（下記セルに記入）</t>
    <rPh sb="2" eb="3">
      <t>タ</t>
    </rPh>
    <rPh sb="4" eb="6">
      <t>カキ</t>
    </rPh>
    <rPh sb="9" eb="11">
      <t>キニュウ</t>
    </rPh>
    <phoneticPr fontId="2"/>
  </si>
  <si>
    <t>便依頼済み</t>
    <rPh sb="0" eb="4">
      <t>ビンイライズ</t>
    </rPh>
    <phoneticPr fontId="2"/>
  </si>
  <si>
    <t>　（</t>
    <phoneticPr fontId="2"/>
  </si>
  <si>
    <t>東部　）</t>
    <rPh sb="0" eb="2">
      <t>トウブ</t>
    </rPh>
    <phoneticPr fontId="2"/>
  </si>
  <si>
    <t>※数量はお早目にお願いします。</t>
    <phoneticPr fontId="2"/>
  </si>
  <si>
    <t>　</t>
    <phoneticPr fontId="3"/>
  </si>
  <si>
    <t>東部</t>
    <phoneticPr fontId="2"/>
  </si>
  <si>
    <t>）</t>
    <phoneticPr fontId="2"/>
  </si>
  <si>
    <t>フリー</t>
    <phoneticPr fontId="2"/>
  </si>
  <si>
    <t>商品名</t>
    <rPh sb="0" eb="3">
      <t>ショウヒンメイ</t>
    </rPh>
    <phoneticPr fontId="2"/>
  </si>
  <si>
    <t>数量</t>
    <rPh sb="0" eb="2">
      <t>スウリョウ</t>
    </rPh>
    <phoneticPr fontId="2"/>
  </si>
  <si>
    <t>方　杖</t>
    <rPh sb="0" eb="1">
      <t>ホウ</t>
    </rPh>
    <rPh sb="2" eb="3">
      <t>ツエ</t>
    </rPh>
    <phoneticPr fontId="2"/>
  </si>
  <si>
    <t>隅 梁 受</t>
    <rPh sb="0" eb="1">
      <t>スミ</t>
    </rPh>
    <rPh sb="2" eb="3">
      <t>ハリ</t>
    </rPh>
    <rPh sb="4" eb="5">
      <t>ウケ</t>
    </rPh>
    <phoneticPr fontId="2"/>
  </si>
  <si>
    <t>その他</t>
    <rPh sb="2" eb="3">
      <t>タ</t>
    </rPh>
    <phoneticPr fontId="2"/>
  </si>
  <si>
    <t>朝一（8時30分）</t>
  </si>
  <si>
    <t>　  フリー</t>
    <phoneticPr fontId="2"/>
  </si>
  <si>
    <t>2023年5月23日様式更新</t>
    <rPh sb="4" eb="5">
      <t>ネン</t>
    </rPh>
    <rPh sb="6" eb="7">
      <t>ガツ</t>
    </rPh>
    <rPh sb="9" eb="10">
      <t>ニチ</t>
    </rPh>
    <rPh sb="10" eb="12">
      <t>ヨウシキ</t>
    </rPh>
    <rPh sb="12" eb="14">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</si>
</sst>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_ "/>
    <numFmt numFmtId="178" formatCode="0_);[Red]\(0\)"/>
    <numFmt numFmtId="179" formatCode="0.0_ "/>
    <numFmt numFmtId="180" formatCode="0.0"/>
    <numFmt numFmtId="184" formatCode="#"/>
  </numFmts>
  <fonts count="50">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8"/>
      <name val="ＭＳ Ｐゴシック"/>
      <family val="3"/>
      <charset val="128"/>
    </font>
    <font>
      <sz val="11"/>
      <color rgb="FFFF0000"/>
      <name val="ＭＳ Ｐゴシック"/>
      <family val="3"/>
      <charset val="128"/>
    </font>
    <font>
      <b/>
      <sz val="16"/>
      <name val="ＭＳ Ｐゴシック"/>
      <family val="3"/>
      <charset val="128"/>
    </font>
    <font>
      <b/>
      <sz val="14"/>
      <color rgb="FF002060"/>
      <name val="ＭＳ Ｐゴシック"/>
      <family val="3"/>
      <charset val="128"/>
    </font>
    <font>
      <sz val="10.5"/>
      <name val="ＭＳ Ｐゴシック"/>
      <family val="3"/>
      <charset val="128"/>
    </font>
    <font>
      <sz val="9"/>
      <name val="ＭＳ Ｐゴシック"/>
      <family val="3"/>
      <charset val="128"/>
    </font>
    <font>
      <sz val="14"/>
      <name val="ＭＳ Ｐゴシック"/>
      <family val="3"/>
      <charset val="128"/>
    </font>
    <font>
      <sz val="11"/>
      <name val="ＭＳ Ｐゴシック"/>
      <family val="3"/>
      <charset val="128"/>
    </font>
    <font>
      <b/>
      <sz val="11"/>
      <color theme="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10"/>
      <name val="ＭＳ Ｐゴシック"/>
      <family val="3"/>
      <charset val="128"/>
    </font>
    <font>
      <sz val="11"/>
      <color indexed="9"/>
      <name val="ＭＳ Ｐゴシック"/>
      <family val="3"/>
      <charset val="128"/>
    </font>
    <font>
      <sz val="10"/>
      <color indexed="9"/>
      <name val="ＭＳ Ｐゴシック"/>
      <family val="3"/>
      <charset val="128"/>
    </font>
    <font>
      <b/>
      <sz val="10"/>
      <name val="ＭＳ Ｐゴシック"/>
      <family val="3"/>
      <charset val="128"/>
    </font>
    <font>
      <b/>
      <sz val="10"/>
      <color rgb="FFFF0000"/>
      <name val="ＭＳ Ｐゴシック"/>
      <family val="3"/>
      <charset val="128"/>
    </font>
    <font>
      <b/>
      <sz val="9"/>
      <name val="ＭＳ Ｐゴシック"/>
      <family val="3"/>
      <charset val="128"/>
    </font>
    <font>
      <b/>
      <sz val="14"/>
      <name val="ＭＳ Ｐゴシック"/>
      <family val="3"/>
      <charset val="128"/>
    </font>
    <font>
      <sz val="9"/>
      <color theme="1"/>
      <name val="ＭＳ Ｐゴシック"/>
      <family val="3"/>
      <charset val="128"/>
    </font>
    <font>
      <sz val="9"/>
      <color rgb="FF0070C0"/>
      <name val="ＭＳ Ｐゴシック"/>
      <family val="3"/>
      <charset val="128"/>
    </font>
    <font>
      <b/>
      <u/>
      <sz val="9"/>
      <color rgb="FFFF0000"/>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b/>
      <sz val="11"/>
      <name val="ＭＳ Ｐゴシック"/>
      <family val="3"/>
      <charset val="128"/>
    </font>
    <font>
      <b/>
      <sz val="11"/>
      <color rgb="FFFF0000"/>
      <name val="ＭＳ Ｐゴシック"/>
      <family val="3"/>
      <charset val="128"/>
    </font>
    <font>
      <b/>
      <sz val="11"/>
      <color rgb="FF00B050"/>
      <name val="ＭＳ Ｐゴシック"/>
      <family val="3"/>
      <charset val="128"/>
    </font>
    <font>
      <b/>
      <sz val="11"/>
      <color rgb="FF0070C0"/>
      <name val="ＭＳ Ｐゴシック"/>
      <family val="3"/>
      <charset val="128"/>
    </font>
    <font>
      <sz val="11"/>
      <color rgb="FF002060"/>
      <name val="ＭＳ Ｐゴシック"/>
      <family val="3"/>
      <charset val="128"/>
    </font>
    <font>
      <sz val="11"/>
      <color rgb="FF0070C0"/>
      <name val="ＭＳ Ｐゴシック"/>
      <family val="3"/>
      <charset val="128"/>
    </font>
    <font>
      <sz val="11"/>
      <color rgb="FF00B050"/>
      <name val="ＭＳ Ｐゴシック"/>
      <family val="3"/>
      <charset val="128"/>
    </font>
    <font>
      <sz val="12"/>
      <color theme="1"/>
      <name val="ＭＳ Ｐゴシック"/>
      <family val="3"/>
      <charset val="128"/>
    </font>
    <font>
      <b/>
      <sz val="12"/>
      <name val="ＭＳ Ｐゴシック"/>
      <family val="3"/>
      <charset val="128"/>
    </font>
    <font>
      <b/>
      <sz val="12"/>
      <color rgb="FFFF0000"/>
      <name val="ＭＳ Ｐゴシック"/>
      <family val="3"/>
      <charset val="128"/>
    </font>
    <font>
      <b/>
      <sz val="18"/>
      <name val="ＭＳ Ｐゴシック"/>
      <family val="3"/>
      <charset val="128"/>
    </font>
    <font>
      <b/>
      <sz val="18"/>
      <color theme="1"/>
      <name val="游ゴシック"/>
      <family val="2"/>
      <charset val="128"/>
      <scheme val="minor"/>
    </font>
    <font>
      <sz val="11"/>
      <color theme="1"/>
      <name val="ＭＳ ゴシック"/>
      <family val="3"/>
      <charset val="128"/>
    </font>
    <font>
      <sz val="9"/>
      <color rgb="FFFF0000"/>
      <name val="ＭＳ Ｐゴシック"/>
      <family val="3"/>
      <charset val="128"/>
    </font>
    <font>
      <b/>
      <sz val="9"/>
      <color indexed="81"/>
      <name val="MS P ゴシック"/>
      <family val="3"/>
      <charset val="128"/>
    </font>
    <font>
      <b/>
      <sz val="8"/>
      <color indexed="81"/>
      <name val="MS P ゴシック"/>
      <family val="3"/>
      <charset val="128"/>
    </font>
    <font>
      <sz val="16"/>
      <name val="ＭＳ Ｐゴシック"/>
      <family val="3"/>
      <charset val="128"/>
    </font>
    <font>
      <sz val="16"/>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2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theme="1"/>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theme="1"/>
      </right>
      <top/>
      <bottom style="medium">
        <color indexed="64"/>
      </bottom>
      <diagonal/>
    </border>
    <border>
      <left style="hair">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diagonalUp="1">
      <left style="hair">
        <color indexed="64"/>
      </left>
      <right style="hair">
        <color indexed="64"/>
      </right>
      <top style="medium">
        <color indexed="64"/>
      </top>
      <bottom style="hair">
        <color indexed="64"/>
      </bottom>
      <diagonal style="hair">
        <color indexed="64"/>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theme="1"/>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theme="1"/>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diagonalUp="1">
      <left style="hair">
        <color indexed="64"/>
      </left>
      <right style="hair">
        <color indexed="64"/>
      </right>
      <top/>
      <bottom style="hair">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left style="medium">
        <color indexed="64"/>
      </left>
      <right/>
      <top style="thin">
        <color indexed="64"/>
      </top>
      <bottom style="hair">
        <color indexed="64"/>
      </bottom>
      <diagonal/>
    </border>
    <border>
      <left/>
      <right style="medium">
        <color theme="1"/>
      </right>
      <top/>
      <bottom style="hair">
        <color indexed="64"/>
      </bottom>
      <diagonal/>
    </border>
    <border>
      <left/>
      <right style="medium">
        <color theme="1"/>
      </right>
      <top style="thin">
        <color indexed="64"/>
      </top>
      <bottom style="hair">
        <color indexed="64"/>
      </bottom>
      <diagonal/>
    </border>
    <border>
      <left style="medium">
        <color indexed="64"/>
      </left>
      <right/>
      <top style="hair">
        <color indexed="64"/>
      </top>
      <bottom style="hair">
        <color indexed="64"/>
      </bottom>
      <diagonal/>
    </border>
    <border>
      <left/>
      <right style="medium">
        <color theme="1"/>
      </right>
      <top style="hair">
        <color indexed="64"/>
      </top>
      <bottom style="hair">
        <color indexed="64"/>
      </bottom>
      <diagonal/>
    </border>
    <border>
      <left/>
      <right style="medium">
        <color theme="1"/>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theme="1"/>
      </right>
      <top style="hair">
        <color indexed="64"/>
      </top>
      <bottom/>
      <diagonal/>
    </border>
    <border diagonalUp="1">
      <left style="hair">
        <color indexed="64"/>
      </left>
      <right style="thin">
        <color indexed="64"/>
      </right>
      <top style="thin">
        <color indexed="64"/>
      </top>
      <bottom style="hair">
        <color indexed="64"/>
      </bottom>
      <diagonal style="hair">
        <color indexed="64"/>
      </diagonal>
    </border>
    <border>
      <left/>
      <right style="medium">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Up="1">
      <left style="hair">
        <color indexed="64"/>
      </left>
      <right style="hair">
        <color indexed="64"/>
      </right>
      <top/>
      <bottom style="thin">
        <color indexed="64"/>
      </bottom>
      <diagonal style="hair">
        <color indexed="64"/>
      </diagonal>
    </border>
    <border>
      <left style="hair">
        <color indexed="64"/>
      </left>
      <right style="hair">
        <color indexed="64"/>
      </right>
      <top/>
      <bottom style="thin">
        <color indexed="64"/>
      </bottom>
      <diagonal/>
    </border>
    <border>
      <left/>
      <right style="medium">
        <color theme="1"/>
      </right>
      <top/>
      <bottom style="thin">
        <color indexed="64"/>
      </bottom>
      <diagonal/>
    </border>
    <border>
      <left style="hair">
        <color indexed="64"/>
      </left>
      <right style="thin">
        <color indexed="64"/>
      </right>
      <top/>
      <bottom style="hair">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diagonalUp="1">
      <left style="hair">
        <color indexed="64"/>
      </left>
      <right style="hair">
        <color indexed="64"/>
      </right>
      <top style="hair">
        <color indexed="64"/>
      </top>
      <bottom/>
      <diagonal style="hair">
        <color indexed="64"/>
      </diagonal>
    </border>
    <border>
      <left style="thin">
        <color indexed="64"/>
      </left>
      <right/>
      <top style="thin">
        <color indexed="64"/>
      </top>
      <bottom/>
      <diagonal/>
    </border>
    <border>
      <left/>
      <right style="medium">
        <color theme="1"/>
      </right>
      <top style="thin">
        <color indexed="64"/>
      </top>
      <bottom/>
      <diagonal/>
    </border>
    <border>
      <left/>
      <right style="medium">
        <color theme="1"/>
      </right>
      <top/>
      <bottom/>
      <diagonal/>
    </border>
    <border diagonalUp="1">
      <left style="hair">
        <color indexed="64"/>
      </left>
      <right/>
      <top style="hair">
        <color indexed="64"/>
      </top>
      <bottom style="hair">
        <color indexed="64"/>
      </bottom>
      <diagonal style="hair">
        <color indexed="64"/>
      </diagonal>
    </border>
    <border>
      <left/>
      <right/>
      <top style="hair">
        <color indexed="64"/>
      </top>
      <bottom style="thick">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theme="1"/>
      </bottom>
      <diagonal/>
    </border>
    <border>
      <left/>
      <right style="medium">
        <color indexed="64"/>
      </right>
      <top style="hair">
        <color theme="1"/>
      </top>
      <bottom style="hair">
        <color theme="1"/>
      </bottom>
      <diagonal/>
    </border>
    <border>
      <left style="medium">
        <color indexed="64"/>
      </left>
      <right style="medium">
        <color indexed="64"/>
      </right>
      <top style="hair">
        <color theme="1"/>
      </top>
      <bottom style="thin">
        <color theme="1"/>
      </bottom>
      <diagonal/>
    </border>
    <border>
      <left style="medium">
        <color indexed="64"/>
      </left>
      <right style="medium">
        <color indexed="64"/>
      </right>
      <top/>
      <bottom style="thin">
        <color indexed="64"/>
      </bottom>
      <diagonal/>
    </border>
    <border>
      <left/>
      <right style="medium">
        <color theme="1"/>
      </right>
      <top style="thin">
        <color indexed="64"/>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hair">
        <color theme="1"/>
      </bottom>
      <diagonal/>
    </border>
    <border diagonalUp="1">
      <left style="hair">
        <color indexed="64"/>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hair">
        <color indexed="64"/>
      </right>
      <top style="hair">
        <color indexed="64"/>
      </top>
      <bottom style="hair">
        <color indexed="64"/>
      </bottom>
      <diagonal style="hair">
        <color indexed="64"/>
      </diagonal>
    </border>
    <border>
      <left/>
      <right style="hair">
        <color indexed="64"/>
      </right>
      <top style="hair">
        <color indexed="64"/>
      </top>
      <bottom style="medium">
        <color indexed="64"/>
      </bottom>
      <diagonal/>
    </border>
    <border diagonalUp="1">
      <left style="hair">
        <color indexed="64"/>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left/>
      <right/>
      <top style="hair">
        <color indexed="64"/>
      </top>
      <bottom style="medium">
        <color indexed="64"/>
      </bottom>
      <diagonal/>
    </border>
    <border diagonalUp="1">
      <left style="hair">
        <color indexed="64"/>
      </left>
      <right style="thin">
        <color indexed="64"/>
      </right>
      <top style="hair">
        <color indexed="64"/>
      </top>
      <bottom style="thin">
        <color indexed="64"/>
      </bottom>
      <diagonal style="hair">
        <color indexed="64"/>
      </diagonal>
    </border>
    <border>
      <left style="thick">
        <color indexed="64"/>
      </left>
      <right style="medium">
        <color theme="1"/>
      </right>
      <top style="hair">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thick">
        <color indexed="64"/>
      </bottom>
      <diagonal/>
    </border>
    <border>
      <left/>
      <right/>
      <top style="thin">
        <color indexed="64"/>
      </top>
      <bottom style="thick">
        <color indexed="64"/>
      </bottom>
      <diagonal/>
    </border>
    <border>
      <left/>
      <right style="hair">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auto="1"/>
      </left>
      <right/>
      <top style="medium">
        <color auto="1"/>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ck">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ck">
        <color indexed="64"/>
      </bottom>
      <diagonal/>
    </border>
    <border>
      <left/>
      <right style="thin">
        <color indexed="64"/>
      </right>
      <top/>
      <bottom style="hair">
        <color indexed="64"/>
      </bottom>
      <diagonal/>
    </border>
    <border diagonalUp="1">
      <left style="medium">
        <color indexed="64"/>
      </left>
      <right style="hair">
        <color indexed="64"/>
      </right>
      <top style="thin">
        <color indexed="64"/>
      </top>
      <bottom style="thick">
        <color indexed="64"/>
      </bottom>
      <diagonal style="thin">
        <color indexed="64"/>
      </diagonal>
    </border>
    <border>
      <left/>
      <right style="thick">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diagonalUp="1">
      <left style="medium">
        <color indexed="64"/>
      </left>
      <right style="hair">
        <color indexed="64"/>
      </right>
      <top/>
      <bottom style="hair">
        <color indexed="64"/>
      </bottom>
      <diagonal style="thin">
        <color indexed="64"/>
      </diagonal>
    </border>
    <border>
      <left/>
      <right style="thin">
        <color indexed="64"/>
      </right>
      <top style="thin">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style="thick">
        <color indexed="64"/>
      </left>
      <right/>
      <top style="hair">
        <color indexed="64"/>
      </top>
      <bottom style="thick">
        <color indexed="64"/>
      </bottom>
      <diagonal/>
    </border>
    <border>
      <left style="thick">
        <color indexed="64"/>
      </left>
      <right/>
      <top style="hair">
        <color indexed="64"/>
      </top>
      <bottom style="hair">
        <color indexed="64"/>
      </bottom>
      <diagonal/>
    </border>
    <border>
      <left style="thin">
        <color indexed="64"/>
      </left>
      <right/>
      <top style="thick">
        <color indexed="64"/>
      </top>
      <bottom style="hair">
        <color indexed="64"/>
      </bottom>
      <diagonal/>
    </border>
    <border>
      <left style="thin">
        <color indexed="64"/>
      </left>
      <right/>
      <top style="hair">
        <color indexed="64"/>
      </top>
      <bottom style="thick">
        <color indexed="64"/>
      </bottom>
      <diagonal/>
    </border>
    <border>
      <left/>
      <right style="thick">
        <color indexed="64"/>
      </right>
      <top style="thick">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diagonalUp="1">
      <left style="medium">
        <color indexed="64"/>
      </left>
      <right style="hair">
        <color indexed="64"/>
      </right>
      <top/>
      <bottom/>
      <diagonal style="thin">
        <color indexed="64"/>
      </diagonal>
    </border>
    <border>
      <left/>
      <right style="hair">
        <color indexed="64"/>
      </right>
      <top/>
      <bottom/>
      <diagonal/>
    </border>
    <border>
      <left style="hair">
        <color indexed="64"/>
      </left>
      <right style="hair">
        <color indexed="64"/>
      </right>
      <top/>
      <bottom/>
      <diagonal/>
    </border>
    <border>
      <left style="double">
        <color indexed="64"/>
      </left>
      <right/>
      <top style="thick">
        <color indexed="64"/>
      </top>
      <bottom style="thick">
        <color indexed="64"/>
      </bottom>
      <diagonal/>
    </border>
    <border>
      <left/>
      <right style="thin">
        <color indexed="64"/>
      </right>
      <top style="thick">
        <color indexed="64"/>
      </top>
      <bottom style="thick">
        <color indexed="64"/>
      </bottom>
      <diagonal/>
    </border>
    <border>
      <left style="double">
        <color indexed="64"/>
      </left>
      <right/>
      <top style="thick">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double">
        <color indexed="64"/>
      </right>
      <top style="hair">
        <color indexed="64"/>
      </top>
      <bottom style="thick">
        <color indexed="64"/>
      </bottom>
      <diagonal/>
    </border>
  </borders>
  <cellStyleXfs count="1">
    <xf numFmtId="0" fontId="0" fillId="0" borderId="0">
      <alignment vertical="center"/>
    </xf>
  </cellStyleXfs>
  <cellXfs count="807">
    <xf numFmtId="0" fontId="0" fillId="0" borderId="0" xfId="0">
      <alignment vertical="center"/>
    </xf>
    <xf numFmtId="0" fontId="1" fillId="0" borderId="0" xfId="0" applyFont="1" applyAlignment="1"/>
    <xf numFmtId="0" fontId="0" fillId="0" borderId="0" xfId="0" applyAlignment="1"/>
    <xf numFmtId="0" fontId="7" fillId="0" borderId="0" xfId="0" applyFont="1" applyAlignment="1"/>
    <xf numFmtId="0" fontId="0" fillId="0" borderId="0" xfId="0" applyAlignment="1">
      <alignment horizontal="center"/>
    </xf>
    <xf numFmtId="0" fontId="1" fillId="0" borderId="0" xfId="0" applyFont="1" applyAlignment="1">
      <alignment horizontal="center"/>
    </xf>
    <xf numFmtId="0" fontId="0" fillId="0" borderId="20" xfId="0" applyBorder="1" applyAlignment="1"/>
    <xf numFmtId="0" fontId="1" fillId="0" borderId="25" xfId="0" applyFont="1" applyBorder="1" applyAlignment="1">
      <alignment horizontal="left" vertical="center"/>
    </xf>
    <xf numFmtId="0" fontId="4" fillId="0" borderId="2" xfId="0" applyFont="1" applyBorder="1" applyAlignment="1">
      <alignment horizontal="center" vertical="center"/>
    </xf>
    <xf numFmtId="0" fontId="10" fillId="0" borderId="29" xfId="0" applyFont="1" applyBorder="1" applyAlignment="1">
      <alignment horizontal="center" vertical="center" wrapText="1"/>
    </xf>
    <xf numFmtId="0" fontId="3" fillId="0" borderId="2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Alignment="1">
      <alignment horizontal="center" vertical="center" wrapText="1"/>
    </xf>
    <xf numFmtId="0" fontId="10" fillId="0" borderId="29" xfId="0" applyFont="1" applyBorder="1" applyAlignment="1">
      <alignment horizontal="center" vertical="center" shrinkToFit="1"/>
    </xf>
    <xf numFmtId="0" fontId="10" fillId="0" borderId="33" xfId="0" applyFont="1" applyBorder="1" applyAlignment="1"/>
    <xf numFmtId="0" fontId="4" fillId="0" borderId="35" xfId="0" applyFont="1" applyBorder="1" applyAlignment="1">
      <alignment horizontal="left"/>
    </xf>
    <xf numFmtId="176" fontId="5" fillId="0" borderId="36" xfId="0" applyNumberFormat="1" applyFont="1" applyBorder="1" applyAlignment="1">
      <alignment horizontal="right"/>
    </xf>
    <xf numFmtId="176" fontId="10" fillId="0" borderId="39" xfId="0" applyNumberFormat="1" applyFont="1" applyBorder="1" applyAlignment="1">
      <alignment horizontal="right"/>
    </xf>
    <xf numFmtId="176" fontId="10" fillId="0" borderId="0" xfId="0" applyNumberFormat="1" applyFont="1" applyAlignment="1">
      <alignment horizontal="right"/>
    </xf>
    <xf numFmtId="0" fontId="10" fillId="0" borderId="40" xfId="0" applyFont="1" applyBorder="1" applyAlignment="1"/>
    <xf numFmtId="0" fontId="4" fillId="0" borderId="43" xfId="0" applyFont="1" applyBorder="1" applyAlignment="1">
      <alignment horizontal="left"/>
    </xf>
    <xf numFmtId="0" fontId="4" fillId="0" borderId="44" xfId="0" applyFont="1" applyBorder="1" applyAlignment="1">
      <alignment horizontal="left"/>
    </xf>
    <xf numFmtId="176" fontId="5" fillId="0" borderId="41" xfId="0" applyNumberFormat="1" applyFont="1" applyBorder="1" applyAlignment="1">
      <alignment horizontal="right"/>
    </xf>
    <xf numFmtId="0" fontId="10" fillId="0" borderId="47" xfId="0" applyFont="1" applyBorder="1" applyAlignment="1"/>
    <xf numFmtId="0" fontId="4" fillId="0" borderId="49" xfId="0" applyFont="1" applyBorder="1" applyAlignment="1">
      <alignment horizontal="left"/>
    </xf>
    <xf numFmtId="176" fontId="5" fillId="0" borderId="50" xfId="0" applyNumberFormat="1" applyFont="1" applyBorder="1" applyAlignment="1">
      <alignment horizontal="right"/>
    </xf>
    <xf numFmtId="176" fontId="10" fillId="0" borderId="53" xfId="0" applyNumberFormat="1" applyFont="1" applyBorder="1" applyAlignment="1">
      <alignment horizontal="right"/>
    </xf>
    <xf numFmtId="0" fontId="10" fillId="0" borderId="54" xfId="0" applyFont="1" applyBorder="1" applyAlignment="1"/>
    <xf numFmtId="0" fontId="12" fillId="0" borderId="56" xfId="0" applyFont="1" applyBorder="1" applyAlignment="1">
      <alignment horizontal="left"/>
    </xf>
    <xf numFmtId="0" fontId="4" fillId="0" borderId="57" xfId="0" applyFont="1" applyBorder="1" applyAlignment="1">
      <alignment horizontal="left"/>
    </xf>
    <xf numFmtId="0" fontId="4" fillId="0" borderId="58" xfId="0" applyFont="1" applyBorder="1" applyAlignment="1">
      <alignment horizontal="left"/>
    </xf>
    <xf numFmtId="176" fontId="5" fillId="0" borderId="55" xfId="0" applyNumberFormat="1" applyFont="1" applyBorder="1" applyAlignment="1">
      <alignment horizontal="right"/>
    </xf>
    <xf numFmtId="178" fontId="11" fillId="0" borderId="59" xfId="0" applyNumberFormat="1" applyFont="1" applyBorder="1" applyAlignment="1" applyProtection="1">
      <protection locked="0"/>
    </xf>
    <xf numFmtId="178" fontId="11" fillId="0" borderId="60" xfId="0" applyNumberFormat="1" applyFont="1" applyBorder="1" applyAlignment="1" applyProtection="1">
      <protection locked="0"/>
    </xf>
    <xf numFmtId="0" fontId="10" fillId="0" borderId="62" xfId="0" applyFont="1" applyBorder="1" applyAlignment="1"/>
    <xf numFmtId="176" fontId="10" fillId="0" borderId="64" xfId="0" applyNumberFormat="1" applyFont="1" applyBorder="1" applyAlignment="1">
      <alignment horizontal="right"/>
    </xf>
    <xf numFmtId="0" fontId="4" fillId="0" borderId="36" xfId="0" applyFont="1" applyBorder="1" applyAlignment="1">
      <alignment horizontal="left"/>
    </xf>
    <xf numFmtId="0" fontId="4" fillId="0" borderId="65" xfId="0" applyFont="1" applyBorder="1" applyAlignment="1">
      <alignment horizontal="left"/>
    </xf>
    <xf numFmtId="0" fontId="12" fillId="0" borderId="69" xfId="0" applyFont="1" applyBorder="1" applyAlignment="1"/>
    <xf numFmtId="0" fontId="4" fillId="0" borderId="70" xfId="0" applyFont="1" applyBorder="1" applyAlignment="1">
      <alignment horizontal="left"/>
    </xf>
    <xf numFmtId="176" fontId="5" fillId="0" borderId="71" xfId="0" applyNumberFormat="1" applyFont="1" applyBorder="1" applyAlignment="1">
      <alignment horizontal="right"/>
    </xf>
    <xf numFmtId="0" fontId="4" fillId="0" borderId="55" xfId="0" applyFont="1" applyBorder="1" applyAlignment="1">
      <alignment horizontal="left"/>
    </xf>
    <xf numFmtId="0" fontId="10" fillId="0" borderId="74" xfId="0" applyFont="1" applyBorder="1" applyAlignment="1"/>
    <xf numFmtId="0" fontId="4" fillId="0" borderId="76" xfId="0" applyFont="1" applyBorder="1" applyAlignment="1">
      <alignment horizontal="left"/>
    </xf>
    <xf numFmtId="176" fontId="5" fillId="0" borderId="77" xfId="0" applyNumberFormat="1" applyFont="1" applyBorder="1" applyAlignment="1">
      <alignment horizontal="right"/>
    </xf>
    <xf numFmtId="0" fontId="13" fillId="0" borderId="73" xfId="0" applyFont="1" applyBorder="1" applyAlignment="1">
      <alignment shrinkToFit="1"/>
    </xf>
    <xf numFmtId="178" fontId="11" fillId="2" borderId="82" xfId="0" applyNumberFormat="1" applyFont="1" applyFill="1" applyBorder="1" applyAlignment="1" applyProtection="1">
      <protection locked="0"/>
    </xf>
    <xf numFmtId="176" fontId="5" fillId="0" borderId="50" xfId="0" applyNumberFormat="1" applyFont="1" applyBorder="1" applyAlignment="1"/>
    <xf numFmtId="178" fontId="11" fillId="2" borderId="84" xfId="0" applyNumberFormat="1" applyFont="1" applyFill="1" applyBorder="1" applyAlignment="1" applyProtection="1">
      <protection locked="0"/>
    </xf>
    <xf numFmtId="176" fontId="5" fillId="0" borderId="86" xfId="0" applyNumberFormat="1" applyFont="1" applyBorder="1" applyAlignment="1">
      <alignment horizontal="right"/>
    </xf>
    <xf numFmtId="178" fontId="11" fillId="2" borderId="87" xfId="0" applyNumberFormat="1" applyFont="1" applyFill="1" applyBorder="1" applyAlignment="1" applyProtection="1">
      <protection locked="0"/>
    </xf>
    <xf numFmtId="176" fontId="5" fillId="0" borderId="88" xfId="0" applyNumberFormat="1" applyFont="1" applyBorder="1" applyAlignment="1">
      <alignment horizontal="right"/>
    </xf>
    <xf numFmtId="0" fontId="10" fillId="0" borderId="89" xfId="0" applyFont="1" applyBorder="1" applyAlignment="1"/>
    <xf numFmtId="0" fontId="10" fillId="0" borderId="93" xfId="0" applyFont="1" applyBorder="1" applyAlignment="1"/>
    <xf numFmtId="0" fontId="12" fillId="0" borderId="75" xfId="0" applyFont="1" applyBorder="1" applyAlignment="1">
      <alignment horizontal="left"/>
    </xf>
    <xf numFmtId="0" fontId="10" fillId="0" borderId="94" xfId="0" applyFont="1" applyBorder="1" applyAlignment="1">
      <alignment horizontal="left"/>
    </xf>
    <xf numFmtId="178" fontId="11" fillId="0" borderId="78" xfId="0" applyNumberFormat="1" applyFont="1" applyBorder="1" applyAlignment="1" applyProtection="1">
      <protection locked="0"/>
    </xf>
    <xf numFmtId="178" fontId="11" fillId="0" borderId="83" xfId="0" applyNumberFormat="1" applyFont="1" applyBorder="1" applyAlignment="1" applyProtection="1">
      <protection locked="0"/>
    </xf>
    <xf numFmtId="0" fontId="10" fillId="0" borderId="57" xfId="0" applyFont="1" applyBorder="1" applyAlignment="1">
      <alignment horizontal="left"/>
    </xf>
    <xf numFmtId="0" fontId="10" fillId="0" borderId="95" xfId="0" applyFont="1" applyBorder="1" applyAlignment="1"/>
    <xf numFmtId="0" fontId="4" fillId="0" borderId="94" xfId="0" applyFont="1" applyBorder="1" applyAlignment="1">
      <alignment horizontal="left"/>
    </xf>
    <xf numFmtId="0" fontId="12" fillId="0" borderId="34" xfId="0" applyFont="1" applyBorder="1" applyAlignment="1">
      <alignment horizontal="left"/>
    </xf>
    <xf numFmtId="176" fontId="5" fillId="0" borderId="12" xfId="0" applyNumberFormat="1" applyFont="1" applyBorder="1" applyAlignment="1">
      <alignment horizontal="right"/>
    </xf>
    <xf numFmtId="0" fontId="10" fillId="0" borderId="98" xfId="0" applyFont="1" applyBorder="1" applyAlignment="1"/>
    <xf numFmtId="0" fontId="4" fillId="0" borderId="77" xfId="0" applyFont="1" applyBorder="1" applyAlignment="1">
      <alignment horizontal="left"/>
    </xf>
    <xf numFmtId="0" fontId="4" fillId="0" borderId="101" xfId="0" applyFont="1" applyBorder="1" applyAlignment="1">
      <alignment horizontal="left"/>
    </xf>
    <xf numFmtId="176" fontId="5" fillId="0" borderId="102" xfId="0" applyNumberFormat="1" applyFont="1" applyBorder="1" applyAlignment="1">
      <alignment horizontal="right"/>
    </xf>
    <xf numFmtId="0" fontId="4" fillId="0" borderId="50" xfId="0" applyFont="1" applyBorder="1" applyAlignment="1">
      <alignment horizontal="left"/>
    </xf>
    <xf numFmtId="0" fontId="4" fillId="0" borderId="48" xfId="0" applyFont="1" applyBorder="1" applyAlignment="1">
      <alignment horizontal="left"/>
    </xf>
    <xf numFmtId="0" fontId="10" fillId="0" borderId="103" xfId="0" applyFont="1" applyBorder="1" applyAlignment="1"/>
    <xf numFmtId="0" fontId="4" fillId="0" borderId="104" xfId="0" applyFont="1" applyBorder="1" applyAlignment="1">
      <alignment horizontal="left"/>
    </xf>
    <xf numFmtId="0" fontId="4" fillId="0" borderId="105" xfId="0" applyFont="1" applyBorder="1" applyAlignment="1">
      <alignment horizontal="left"/>
    </xf>
    <xf numFmtId="0" fontId="4" fillId="0" borderId="106" xfId="0" applyFont="1" applyBorder="1" applyAlignment="1">
      <alignment horizontal="left"/>
    </xf>
    <xf numFmtId="176" fontId="5" fillId="0" borderId="104" xfId="0" applyNumberFormat="1" applyFont="1" applyBorder="1" applyAlignment="1">
      <alignment horizontal="right"/>
    </xf>
    <xf numFmtId="178" fontId="11" fillId="0" borderId="107" xfId="0" applyNumberFormat="1" applyFont="1" applyBorder="1" applyAlignment="1" applyProtection="1">
      <protection locked="0"/>
    </xf>
    <xf numFmtId="178" fontId="11" fillId="0" borderId="108" xfId="0" applyNumberFormat="1" applyFont="1" applyBorder="1" applyAlignment="1" applyProtection="1">
      <protection locked="0"/>
    </xf>
    <xf numFmtId="0" fontId="12" fillId="0" borderId="48" xfId="0" applyFont="1" applyBorder="1" applyAlignment="1"/>
    <xf numFmtId="0" fontId="5" fillId="0" borderId="74" xfId="0" applyFont="1" applyBorder="1" applyAlignment="1"/>
    <xf numFmtId="0" fontId="4" fillId="0" borderId="76" xfId="0" applyFont="1" applyBorder="1" applyAlignment="1">
      <alignment horizontal="center"/>
    </xf>
    <xf numFmtId="0" fontId="17" fillId="0" borderId="110" xfId="0" applyFont="1" applyBorder="1" applyAlignment="1"/>
    <xf numFmtId="0" fontId="10" fillId="0" borderId="13" xfId="0" applyFont="1" applyBorder="1" applyAlignment="1"/>
    <xf numFmtId="0" fontId="12" fillId="0" borderId="113" xfId="0" applyFont="1" applyBorder="1" applyAlignment="1">
      <alignment horizontal="left"/>
    </xf>
    <xf numFmtId="0" fontId="4" fillId="0" borderId="114" xfId="0" applyFont="1" applyBorder="1" applyAlignment="1">
      <alignment horizontal="left"/>
    </xf>
    <xf numFmtId="0" fontId="4" fillId="0" borderId="115" xfId="0" applyFont="1" applyBorder="1" applyAlignment="1">
      <alignment horizontal="left"/>
    </xf>
    <xf numFmtId="176" fontId="5" fillId="0" borderId="112" xfId="0" applyNumberFormat="1" applyFont="1" applyBorder="1" applyAlignment="1">
      <alignment horizontal="right"/>
    </xf>
    <xf numFmtId="0" fontId="12" fillId="0" borderId="55" xfId="0" applyFont="1" applyBorder="1" applyAlignment="1"/>
    <xf numFmtId="0" fontId="12" fillId="0" borderId="90" xfId="0" applyFont="1" applyBorder="1" applyAlignment="1">
      <alignment horizontal="left"/>
    </xf>
    <xf numFmtId="0" fontId="10" fillId="0" borderId="69" xfId="0" applyFont="1" applyBorder="1" applyAlignment="1">
      <alignment horizontal="left"/>
    </xf>
    <xf numFmtId="0" fontId="10" fillId="0" borderId="80" xfId="0" applyFont="1" applyBorder="1" applyAlignment="1"/>
    <xf numFmtId="0" fontId="12" fillId="0" borderId="71" xfId="0" applyFont="1" applyBorder="1" applyAlignment="1"/>
    <xf numFmtId="0" fontId="4" fillId="0" borderId="49" xfId="0" applyFont="1" applyBorder="1" applyAlignment="1"/>
    <xf numFmtId="0" fontId="18" fillId="0" borderId="65" xfId="0" applyFont="1" applyBorder="1" applyAlignment="1">
      <alignment horizontal="left"/>
    </xf>
    <xf numFmtId="176" fontId="5" fillId="0" borderId="117" xfId="0" applyNumberFormat="1" applyFont="1" applyBorder="1" applyAlignment="1">
      <alignment horizontal="right"/>
    </xf>
    <xf numFmtId="0" fontId="10" fillId="0" borderId="118" xfId="0" applyFont="1" applyBorder="1" applyAlignment="1"/>
    <xf numFmtId="0" fontId="4" fillId="0" borderId="58" xfId="0" applyFont="1" applyBorder="1" applyAlignment="1"/>
    <xf numFmtId="0" fontId="18" fillId="0" borderId="114" xfId="0" applyFont="1" applyBorder="1" applyAlignment="1">
      <alignment horizontal="left"/>
    </xf>
    <xf numFmtId="176" fontId="5" fillId="0" borderId="119" xfId="0" applyNumberFormat="1" applyFont="1" applyBorder="1" applyAlignment="1">
      <alignment horizontal="right"/>
    </xf>
    <xf numFmtId="0" fontId="10" fillId="0" borderId="120" xfId="0" applyFont="1" applyBorder="1" applyAlignment="1"/>
    <xf numFmtId="0" fontId="12" fillId="0" borderId="105" xfId="0" applyFont="1" applyBorder="1" applyAlignment="1">
      <alignment horizontal="left"/>
    </xf>
    <xf numFmtId="0" fontId="4" fillId="0" borderId="121" xfId="0" applyFont="1" applyBorder="1" applyAlignment="1">
      <alignment horizontal="left"/>
    </xf>
    <xf numFmtId="0" fontId="4" fillId="0" borderId="58" xfId="0" applyFont="1" applyBorder="1" applyAlignment="1" applyProtection="1">
      <alignment horizontal="left"/>
      <protection locked="0"/>
    </xf>
    <xf numFmtId="0" fontId="23" fillId="0" borderId="124" xfId="0" applyFont="1" applyBorder="1" applyAlignment="1" applyProtection="1">
      <protection locked="0"/>
    </xf>
    <xf numFmtId="0" fontId="5" fillId="0" borderId="0" xfId="0" applyFont="1" applyAlignment="1"/>
    <xf numFmtId="0" fontId="10" fillId="0" borderId="0" xfId="0" applyFont="1" applyAlignment="1"/>
    <xf numFmtId="0" fontId="10" fillId="0" borderId="0" xfId="0" applyFont="1" applyAlignment="1">
      <alignment horizontal="left"/>
    </xf>
    <xf numFmtId="0" fontId="10" fillId="0" borderId="127" xfId="0" applyFont="1" applyBorder="1" applyAlignment="1"/>
    <xf numFmtId="0" fontId="4" fillId="0" borderId="128" xfId="0" applyFont="1" applyBorder="1" applyAlignment="1">
      <alignment horizontal="left"/>
    </xf>
    <xf numFmtId="176" fontId="5" fillId="0" borderId="129" xfId="0" applyNumberFormat="1" applyFont="1" applyBorder="1" applyAlignment="1">
      <alignment horizontal="right"/>
    </xf>
    <xf numFmtId="176" fontId="10" fillId="0" borderId="132" xfId="0" applyNumberFormat="1" applyFont="1" applyBorder="1" applyAlignment="1">
      <alignment horizontal="right"/>
    </xf>
    <xf numFmtId="0" fontId="5" fillId="0" borderId="0" xfId="0" applyFont="1">
      <alignment vertical="center"/>
    </xf>
    <xf numFmtId="0" fontId="4" fillId="0" borderId="2" xfId="0" applyFont="1" applyBorder="1">
      <alignment vertical="center"/>
    </xf>
    <xf numFmtId="0" fontId="4" fillId="0" borderId="3" xfId="0" applyFont="1" applyBorder="1">
      <alignment vertical="center"/>
    </xf>
    <xf numFmtId="0" fontId="23" fillId="0" borderId="0" xfId="0" applyFont="1" applyAlignment="1"/>
    <xf numFmtId="176" fontId="10" fillId="0" borderId="135" xfId="0" applyNumberFormat="1" applyFont="1" applyBorder="1" applyAlignment="1">
      <alignment horizontal="right"/>
    </xf>
    <xf numFmtId="0" fontId="24" fillId="0" borderId="0" xfId="0" applyFont="1" applyAlignment="1"/>
    <xf numFmtId="0" fontId="28" fillId="0" borderId="0" xfId="0" applyFont="1" applyAlignment="1"/>
    <xf numFmtId="0" fontId="28" fillId="0" borderId="0" xfId="0" applyFont="1">
      <alignment vertical="center"/>
    </xf>
    <xf numFmtId="0" fontId="28" fillId="0" borderId="2" xfId="0" applyFont="1" applyBorder="1" applyAlignment="1">
      <alignment horizontal="center" vertical="center"/>
    </xf>
    <xf numFmtId="0" fontId="28" fillId="0" borderId="0" xfId="0" applyFont="1" applyAlignment="1">
      <alignment horizontal="center"/>
    </xf>
    <xf numFmtId="0" fontId="28" fillId="0" borderId="26" xfId="0" applyFont="1" applyBorder="1" applyAlignment="1"/>
    <xf numFmtId="0" fontId="28" fillId="0" borderId="34" xfId="0" applyFont="1" applyBorder="1" applyAlignment="1"/>
    <xf numFmtId="0" fontId="28" fillId="0" borderId="48" xfId="0" applyFont="1" applyBorder="1" applyAlignment="1"/>
    <xf numFmtId="0" fontId="28" fillId="0" borderId="56" xfId="0" applyFont="1" applyBorder="1" applyAlignment="1"/>
    <xf numFmtId="0" fontId="28" fillId="0" borderId="75" xfId="0" applyFont="1" applyBorder="1" applyAlignment="1"/>
    <xf numFmtId="0" fontId="28" fillId="0" borderId="49" xfId="0" applyFont="1" applyBorder="1" applyAlignment="1"/>
    <xf numFmtId="0" fontId="28" fillId="0" borderId="55" xfId="0" applyFont="1" applyBorder="1" applyAlignment="1"/>
    <xf numFmtId="0" fontId="28" fillId="0" borderId="58" xfId="0" applyFont="1" applyBorder="1" applyAlignment="1"/>
    <xf numFmtId="0" fontId="28" fillId="0" borderId="77" xfId="0" applyFont="1" applyBorder="1" applyAlignment="1"/>
    <xf numFmtId="0" fontId="28" fillId="0" borderId="76" xfId="0" applyFont="1" applyBorder="1" applyAlignment="1"/>
    <xf numFmtId="0" fontId="28" fillId="0" borderId="3" xfId="0" applyFont="1" applyBorder="1" applyAlignment="1"/>
    <xf numFmtId="0" fontId="28" fillId="0" borderId="128" xfId="0" applyFont="1" applyBorder="1" applyAlignment="1"/>
    <xf numFmtId="0" fontId="28" fillId="0" borderId="1" xfId="0" applyFont="1" applyBorder="1" applyAlignment="1"/>
    <xf numFmtId="176" fontId="10" fillId="0" borderId="38" xfId="0" applyNumberFormat="1" applyFont="1" applyBorder="1" applyAlignment="1">
      <alignment horizontal="right"/>
    </xf>
    <xf numFmtId="176" fontId="10" fillId="0" borderId="63" xfId="0" applyNumberFormat="1" applyFont="1" applyBorder="1" applyAlignment="1">
      <alignment horizontal="right"/>
    </xf>
    <xf numFmtId="176" fontId="10" fillId="0" borderId="68" xfId="0" applyNumberFormat="1" applyFont="1" applyBorder="1" applyAlignment="1">
      <alignment horizontal="right"/>
    </xf>
    <xf numFmtId="176" fontId="10" fillId="0" borderId="52" xfId="0" applyNumberFormat="1" applyFont="1" applyBorder="1" applyAlignment="1">
      <alignment horizontal="right"/>
    </xf>
    <xf numFmtId="176" fontId="10" fillId="0" borderId="138" xfId="0" applyNumberFormat="1" applyFont="1" applyBorder="1" applyAlignment="1">
      <alignment horizontal="right"/>
    </xf>
    <xf numFmtId="176" fontId="10" fillId="0" borderId="139" xfId="0" applyNumberFormat="1" applyFont="1" applyBorder="1" applyAlignment="1">
      <alignment horizontal="right"/>
    </xf>
    <xf numFmtId="176" fontId="10" fillId="0" borderId="140" xfId="0" applyNumberFormat="1" applyFont="1" applyBorder="1" applyAlignment="1">
      <alignment horizontal="right"/>
    </xf>
    <xf numFmtId="176" fontId="10" fillId="0" borderId="141" xfId="0" applyNumberFormat="1" applyFont="1" applyBorder="1" applyAlignment="1">
      <alignment horizontal="right"/>
    </xf>
    <xf numFmtId="176" fontId="10" fillId="0" borderId="142" xfId="0" applyNumberFormat="1" applyFont="1" applyBorder="1" applyAlignment="1">
      <alignment horizontal="right"/>
    </xf>
    <xf numFmtId="176" fontId="10" fillId="0" borderId="143" xfId="0" applyNumberFormat="1" applyFont="1" applyBorder="1" applyAlignment="1">
      <alignment vertical="top"/>
    </xf>
    <xf numFmtId="176" fontId="10" fillId="0" borderId="144" xfId="0" applyNumberFormat="1" applyFont="1" applyBorder="1" applyAlignment="1">
      <alignment horizontal="right"/>
    </xf>
    <xf numFmtId="176" fontId="10" fillId="0" borderId="145" xfId="0" applyNumberFormat="1" applyFont="1" applyBorder="1" applyAlignment="1">
      <alignment horizontal="right"/>
    </xf>
    <xf numFmtId="176" fontId="10" fillId="0" borderId="146" xfId="0" applyNumberFormat="1" applyFont="1" applyBorder="1" applyAlignment="1">
      <alignment horizontal="right"/>
    </xf>
    <xf numFmtId="176" fontId="10" fillId="0" borderId="116" xfId="0" applyNumberFormat="1" applyFont="1" applyBorder="1" applyAlignment="1">
      <alignment horizontal="right"/>
    </xf>
    <xf numFmtId="176" fontId="10" fillId="0" borderId="147" xfId="0" applyNumberFormat="1" applyFont="1" applyBorder="1" applyAlignment="1">
      <alignment horizontal="right"/>
    </xf>
    <xf numFmtId="0" fontId="19" fillId="0" borderId="100" xfId="0" applyFont="1" applyBorder="1" applyAlignment="1"/>
    <xf numFmtId="176" fontId="10" fillId="0" borderId="123" xfId="0" applyNumberFormat="1" applyFont="1" applyBorder="1" applyAlignment="1"/>
    <xf numFmtId="176" fontId="10" fillId="0" borderId="97" xfId="0" applyNumberFormat="1" applyFont="1" applyBorder="1" applyAlignment="1"/>
    <xf numFmtId="176" fontId="10" fillId="0" borderId="99" xfId="0" applyNumberFormat="1" applyFont="1" applyBorder="1" applyAlignment="1">
      <alignment horizontal="right"/>
    </xf>
    <xf numFmtId="176" fontId="10" fillId="0" borderId="46" xfId="0" applyNumberFormat="1" applyFont="1" applyBorder="1" applyAlignment="1">
      <alignment horizontal="right"/>
    </xf>
    <xf numFmtId="176" fontId="10" fillId="0" borderId="61" xfId="0" applyNumberFormat="1" applyFont="1" applyBorder="1" applyAlignment="1">
      <alignment horizontal="right"/>
    </xf>
    <xf numFmtId="0" fontId="4" fillId="0" borderId="129" xfId="0" applyFont="1" applyBorder="1" applyAlignment="1">
      <alignment horizontal="left"/>
    </xf>
    <xf numFmtId="0" fontId="10" fillId="0" borderId="98" xfId="0" applyFont="1" applyBorder="1">
      <alignment vertical="center"/>
    </xf>
    <xf numFmtId="0" fontId="28" fillId="0" borderId="49" xfId="0" applyFont="1" applyBorder="1">
      <alignmen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176" fontId="5" fillId="0" borderId="50" xfId="0" applyNumberFormat="1" applyFont="1" applyBorder="1" applyAlignment="1">
      <alignment horizontal="right" vertical="center"/>
    </xf>
    <xf numFmtId="0" fontId="10" fillId="0" borderId="133" xfId="0" applyFont="1" applyBorder="1">
      <alignment vertical="center"/>
    </xf>
    <xf numFmtId="0" fontId="12" fillId="0" borderId="44" xfId="0" applyFont="1" applyBorder="1">
      <alignment vertical="center"/>
    </xf>
    <xf numFmtId="0" fontId="4" fillId="0" borderId="44" xfId="0" applyFont="1" applyBorder="1" applyAlignment="1">
      <alignment horizontal="left" vertical="center"/>
    </xf>
    <xf numFmtId="176" fontId="5" fillId="0" borderId="134" xfId="0" applyNumberFormat="1" applyFont="1" applyBorder="1" applyAlignment="1">
      <alignment horizontal="right" vertical="center"/>
    </xf>
    <xf numFmtId="0" fontId="10" fillId="0" borderId="136" xfId="0" applyFont="1" applyBorder="1">
      <alignment vertical="center"/>
    </xf>
    <xf numFmtId="0" fontId="12" fillId="0" borderId="128" xfId="0" applyFont="1" applyBorder="1">
      <alignment vertical="center"/>
    </xf>
    <xf numFmtId="0" fontId="4" fillId="0" borderId="128" xfId="0" applyFont="1" applyBorder="1" applyAlignment="1">
      <alignment horizontal="left" vertical="center"/>
    </xf>
    <xf numFmtId="176" fontId="5" fillId="0" borderId="137" xfId="0" applyNumberFormat="1" applyFont="1" applyBorder="1" applyAlignment="1">
      <alignment horizontal="right" vertical="center"/>
    </xf>
    <xf numFmtId="176" fontId="5" fillId="0" borderId="157" xfId="0" applyNumberFormat="1" applyFont="1" applyBorder="1" applyAlignment="1">
      <alignment horizontal="right"/>
    </xf>
    <xf numFmtId="0" fontId="10" fillId="0" borderId="71" xfId="0" applyFont="1" applyBorder="1" applyAlignment="1">
      <alignment horizontal="left"/>
    </xf>
    <xf numFmtId="0" fontId="4" fillId="0" borderId="36" xfId="0" applyFont="1" applyBorder="1" applyAlignment="1">
      <alignment horizontal="left" vertical="center"/>
    </xf>
    <xf numFmtId="0" fontId="4" fillId="0" borderId="129" xfId="0" applyFont="1" applyBorder="1" applyAlignment="1">
      <alignment horizontal="left" vertical="center"/>
    </xf>
    <xf numFmtId="176" fontId="10" fillId="0" borderId="109" xfId="0" applyNumberFormat="1" applyFont="1" applyBorder="1" applyAlignment="1">
      <alignment horizontal="right"/>
    </xf>
    <xf numFmtId="0" fontId="0" fillId="0" borderId="158" xfId="0" applyBorder="1" applyAlignment="1"/>
    <xf numFmtId="0" fontId="4" fillId="0" borderId="159" xfId="0" applyFont="1" applyBorder="1" applyAlignment="1">
      <alignment horizontal="left"/>
    </xf>
    <xf numFmtId="0" fontId="28" fillId="0" borderId="28" xfId="0" applyFont="1" applyBorder="1" applyProtection="1">
      <alignment vertical="center"/>
      <protection locked="0"/>
    </xf>
    <xf numFmtId="0" fontId="28" fillId="0" borderId="25" xfId="0" applyFont="1" applyBorder="1" applyProtection="1">
      <alignment vertical="center"/>
      <protection locked="0"/>
    </xf>
    <xf numFmtId="0" fontId="9" fillId="0" borderId="27" xfId="0" applyFont="1" applyBorder="1">
      <alignment vertical="center"/>
    </xf>
    <xf numFmtId="0" fontId="9" fillId="0" borderId="25" xfId="0" applyFont="1" applyBorder="1">
      <alignment vertical="center"/>
    </xf>
    <xf numFmtId="0" fontId="1" fillId="0" borderId="7" xfId="0" applyFont="1" applyBorder="1" applyAlignment="1"/>
    <xf numFmtId="0" fontId="28" fillId="0" borderId="7" xfId="0" applyFont="1" applyBorder="1" applyAlignment="1"/>
    <xf numFmtId="0" fontId="4" fillId="0" borderId="7" xfId="0" applyFont="1" applyBorder="1">
      <alignment vertical="center"/>
    </xf>
    <xf numFmtId="0" fontId="4" fillId="0" borderId="6" xfId="0" applyFont="1" applyBorder="1">
      <alignment vertical="center"/>
    </xf>
    <xf numFmtId="0" fontId="1" fillId="0" borderId="15" xfId="0" applyFont="1" applyBorder="1" applyAlignment="1"/>
    <xf numFmtId="0" fontId="28" fillId="0" borderId="15" xfId="0" applyFont="1" applyBorder="1" applyAlignment="1"/>
    <xf numFmtId="0" fontId="4" fillId="0" borderId="15" xfId="0" applyFont="1" applyBorder="1">
      <alignment vertical="center"/>
    </xf>
    <xf numFmtId="0" fontId="4" fillId="0" borderId="0" xfId="0" applyFont="1">
      <alignment vertical="center"/>
    </xf>
    <xf numFmtId="0" fontId="28" fillId="0" borderId="16" xfId="0" applyFont="1" applyBorder="1">
      <alignment vertical="center"/>
    </xf>
    <xf numFmtId="0" fontId="4" fillId="0" borderId="21" xfId="0" applyFont="1" applyBorder="1">
      <alignment vertical="center"/>
    </xf>
    <xf numFmtId="0" fontId="1" fillId="0" borderId="16" xfId="0" applyFont="1" applyBorder="1">
      <alignment vertical="center"/>
    </xf>
    <xf numFmtId="0" fontId="28" fillId="0" borderId="0" xfId="0" applyFont="1" applyAlignment="1">
      <alignment horizontal="center" vertical="center"/>
    </xf>
    <xf numFmtId="0" fontId="28" fillId="0" borderId="15" xfId="0" applyFont="1" applyBorder="1">
      <alignment vertical="center"/>
    </xf>
    <xf numFmtId="0" fontId="28" fillId="0" borderId="15" xfId="0" applyFont="1" applyBorder="1" applyAlignment="1">
      <alignment horizontal="right" vertical="center"/>
    </xf>
    <xf numFmtId="0" fontId="28" fillId="0" borderId="19" xfId="0" applyFont="1" applyBorder="1" applyProtection="1">
      <alignment vertical="center"/>
      <protection locked="0"/>
    </xf>
    <xf numFmtId="0" fontId="28" fillId="0" borderId="13" xfId="0" applyFont="1" applyBorder="1" applyProtection="1">
      <alignment vertical="center"/>
      <protection locked="0"/>
    </xf>
    <xf numFmtId="0" fontId="12" fillId="0" borderId="0" xfId="0" applyFont="1" applyProtection="1">
      <alignment vertical="center"/>
      <protection locked="0"/>
    </xf>
    <xf numFmtId="0" fontId="0" fillId="0" borderId="0" xfId="0" applyAlignment="1" applyProtection="1">
      <protection locked="0"/>
    </xf>
    <xf numFmtId="0" fontId="12" fillId="0" borderId="0" xfId="0" applyFont="1" applyAlignment="1" applyProtection="1">
      <alignment horizontal="center" vertical="center"/>
      <protection locked="0"/>
    </xf>
    <xf numFmtId="0" fontId="28" fillId="0" borderId="3" xfId="0" applyFont="1" applyBorder="1">
      <alignment vertical="center"/>
    </xf>
    <xf numFmtId="0" fontId="28" fillId="0" borderId="4" xfId="0" applyFont="1" applyBorder="1">
      <alignment vertical="center"/>
    </xf>
    <xf numFmtId="0" fontId="1" fillId="0" borderId="0" xfId="0" applyFont="1">
      <alignment vertical="center"/>
    </xf>
    <xf numFmtId="0" fontId="1" fillId="0" borderId="6" xfId="0" applyFont="1" applyBorder="1" applyAlignment="1">
      <alignment horizontal="center"/>
    </xf>
    <xf numFmtId="0" fontId="1" fillId="0" borderId="10" xfId="0" applyFont="1" applyBorder="1" applyAlignment="1">
      <alignment horizontal="center"/>
    </xf>
    <xf numFmtId="178" fontId="28" fillId="0" borderId="83" xfId="0" applyNumberFormat="1" applyFont="1" applyBorder="1" applyAlignment="1"/>
    <xf numFmtId="178" fontId="28" fillId="0" borderId="108" xfId="0" applyNumberFormat="1" applyFont="1" applyBorder="1" applyAlignment="1"/>
    <xf numFmtId="178" fontId="28" fillId="0" borderId="60" xfId="0" applyNumberFormat="1" applyFont="1" applyBorder="1" applyAlignment="1"/>
    <xf numFmtId="178" fontId="3" fillId="0" borderId="97" xfId="0" applyNumberFormat="1" applyFont="1" applyBorder="1" applyAlignment="1"/>
    <xf numFmtId="178" fontId="3" fillId="0" borderId="109" xfId="0" applyNumberFormat="1" applyFont="1" applyBorder="1" applyAlignment="1"/>
    <xf numFmtId="178" fontId="3" fillId="0" borderId="61" xfId="0" applyNumberFormat="1" applyFont="1" applyBorder="1" applyAlignment="1"/>
    <xf numFmtId="0" fontId="35" fillId="0" borderId="0" xfId="0" applyFont="1" applyAlignment="1"/>
    <xf numFmtId="178" fontId="11" fillId="0" borderId="181" xfId="0" applyNumberFormat="1" applyFont="1" applyBorder="1" applyProtection="1">
      <alignment vertical="center"/>
      <protection locked="0"/>
    </xf>
    <xf numFmtId="178" fontId="11" fillId="0" borderId="182" xfId="0" applyNumberFormat="1" applyFont="1" applyBorder="1" applyProtection="1">
      <alignment vertical="center"/>
      <protection locked="0"/>
    </xf>
    <xf numFmtId="178" fontId="11" fillId="0" borderId="166" xfId="0" applyNumberFormat="1" applyFont="1" applyBorder="1" applyProtection="1">
      <alignment vertical="center"/>
      <protection locked="0"/>
    </xf>
    <xf numFmtId="178" fontId="11" fillId="0" borderId="167" xfId="0" applyNumberFormat="1" applyFont="1" applyBorder="1" applyProtection="1">
      <alignment vertical="center"/>
      <protection locked="0"/>
    </xf>
    <xf numFmtId="178" fontId="11" fillId="0" borderId="170" xfId="0" applyNumberFormat="1" applyFont="1" applyBorder="1" applyProtection="1">
      <alignment vertical="center"/>
      <protection locked="0"/>
    </xf>
    <xf numFmtId="178" fontId="11" fillId="0" borderId="171" xfId="0" applyNumberFormat="1" applyFont="1" applyBorder="1" applyProtection="1">
      <alignment vertical="center"/>
      <protection locked="0"/>
    </xf>
    <xf numFmtId="0" fontId="0" fillId="0" borderId="0" xfId="0" applyProtection="1">
      <alignment vertical="center"/>
      <protection locked="0"/>
    </xf>
    <xf numFmtId="0" fontId="0" fillId="0" borderId="0" xfId="0" applyAlignment="1">
      <alignment horizontal="center" vertical="center"/>
    </xf>
    <xf numFmtId="0" fontId="10" fillId="0" borderId="0" xfId="0" applyFont="1" applyAlignment="1">
      <alignment horizontal="right" vertical="center"/>
    </xf>
    <xf numFmtId="0" fontId="38" fillId="0" borderId="164" xfId="0" applyFont="1" applyBorder="1" applyAlignment="1">
      <alignment horizontal="left" vertical="center"/>
    </xf>
    <xf numFmtId="0" fontId="28" fillId="0" borderId="7" xfId="0" applyFont="1" applyBorder="1">
      <alignment vertical="center"/>
    </xf>
    <xf numFmtId="0" fontId="29" fillId="0" borderId="7" xfId="0" applyFont="1" applyBorder="1">
      <alignment vertical="center"/>
    </xf>
    <xf numFmtId="0" fontId="29" fillId="0" borderId="6" xfId="0" applyFont="1" applyBorder="1">
      <alignment vertical="center"/>
    </xf>
    <xf numFmtId="0" fontId="22" fillId="0" borderId="165" xfId="0" applyFont="1" applyBorder="1" applyAlignment="1">
      <alignment horizontal="center" vertical="center"/>
    </xf>
    <xf numFmtId="0" fontId="38" fillId="0" borderId="22" xfId="0" applyFont="1" applyBorder="1" applyAlignment="1">
      <alignment horizontal="left" vertical="center"/>
    </xf>
    <xf numFmtId="0" fontId="4" fillId="0" borderId="0" xfId="0" applyFont="1" applyAlignment="1">
      <alignment horizontal="left" vertical="center"/>
    </xf>
    <xf numFmtId="0" fontId="0" fillId="0" borderId="19" xfId="0" applyBorder="1">
      <alignment vertical="center"/>
    </xf>
    <xf numFmtId="0" fontId="0" fillId="0" borderId="21" xfId="0" applyBorder="1">
      <alignment vertical="center"/>
    </xf>
    <xf numFmtId="0" fontId="0" fillId="0" borderId="16" xfId="0" applyBorder="1">
      <alignment vertical="center"/>
    </xf>
    <xf numFmtId="0" fontId="0" fillId="0" borderId="13" xfId="0" applyBorder="1">
      <alignment vertical="center"/>
    </xf>
    <xf numFmtId="0" fontId="0" fillId="0" borderId="15" xfId="0" applyBorder="1">
      <alignment vertical="center"/>
    </xf>
    <xf numFmtId="0" fontId="22" fillId="0" borderId="0" xfId="0" applyFont="1" applyAlignment="1">
      <alignment vertical="center" shrinkToFit="1"/>
    </xf>
    <xf numFmtId="0" fontId="22" fillId="0" borderId="169" xfId="0" applyFont="1" applyBorder="1" applyAlignment="1">
      <alignment horizontal="center" vertical="center"/>
    </xf>
    <xf numFmtId="0" fontId="22" fillId="0" borderId="1" xfId="0" applyFont="1" applyBorder="1" applyAlignment="1">
      <alignment vertical="center" shrinkToFit="1"/>
    </xf>
    <xf numFmtId="0" fontId="31" fillId="0" borderId="177" xfId="0" applyFont="1" applyBorder="1" applyAlignment="1">
      <alignment horizontal="center" vertical="center" shrinkToFit="1"/>
    </xf>
    <xf numFmtId="0" fontId="31" fillId="0" borderId="29" xfId="0" applyFont="1" applyBorder="1" applyAlignment="1">
      <alignment horizontal="center" vertical="center" shrinkToFit="1"/>
    </xf>
    <xf numFmtId="0" fontId="0" fillId="0" borderId="178" xfId="0" applyBorder="1" applyAlignment="1">
      <alignment horizontal="center" vertical="center" shrinkToFit="1"/>
    </xf>
    <xf numFmtId="0" fontId="31" fillId="0" borderId="180" xfId="0" applyFont="1" applyBorder="1" applyAlignment="1">
      <alignment horizontal="center" vertical="center"/>
    </xf>
    <xf numFmtId="0" fontId="0" fillId="0" borderId="167" xfId="0" applyBorder="1">
      <alignment vertical="center"/>
    </xf>
    <xf numFmtId="0" fontId="0" fillId="0" borderId="171" xfId="0" applyBorder="1">
      <alignment vertical="center"/>
    </xf>
    <xf numFmtId="0" fontId="0" fillId="0" borderId="183" xfId="0" applyBorder="1" applyAlignment="1">
      <alignment horizontal="center" vertical="center"/>
    </xf>
    <xf numFmtId="0" fontId="0" fillId="0" borderId="176" xfId="0" applyBorder="1" applyAlignment="1">
      <alignment horizontal="center" vertical="center"/>
    </xf>
    <xf numFmtId="0" fontId="0" fillId="0" borderId="178" xfId="0" applyBorder="1" applyAlignment="1">
      <alignment horizontal="center" vertical="center"/>
    </xf>
    <xf numFmtId="0" fontId="0" fillId="0" borderId="184" xfId="0" applyBorder="1" applyAlignment="1">
      <alignment horizontal="center" vertical="center"/>
    </xf>
    <xf numFmtId="0" fontId="31" fillId="0" borderId="166" xfId="0" applyFont="1" applyBorder="1" applyAlignment="1">
      <alignment horizontal="center" vertical="center"/>
    </xf>
    <xf numFmtId="0" fontId="0" fillId="0" borderId="166" xfId="0" applyBorder="1" applyAlignment="1">
      <alignment horizontal="center" vertical="center"/>
    </xf>
    <xf numFmtId="0" fontId="0" fillId="0" borderId="167" xfId="0" applyBorder="1" applyAlignment="1">
      <alignment horizontal="center" vertical="center"/>
    </xf>
    <xf numFmtId="0" fontId="0" fillId="0" borderId="72" xfId="0" applyBorder="1" applyAlignment="1">
      <alignment horizontal="center" vertical="center"/>
    </xf>
    <xf numFmtId="0" fontId="0" fillId="0" borderId="168" xfId="0" applyBorder="1" applyAlignment="1">
      <alignment horizontal="center" vertical="center"/>
    </xf>
    <xf numFmtId="0" fontId="31" fillId="0" borderId="166" xfId="0" applyFont="1" applyBorder="1">
      <alignment vertical="center"/>
    </xf>
    <xf numFmtId="0" fontId="0" fillId="0" borderId="166" xfId="0" applyBorder="1">
      <alignment vertical="center"/>
    </xf>
    <xf numFmtId="0" fontId="0" fillId="0" borderId="72" xfId="0" applyBorder="1">
      <alignment vertical="center"/>
    </xf>
    <xf numFmtId="180" fontId="0" fillId="0" borderId="168" xfId="0" applyNumberFormat="1" applyBorder="1">
      <alignment vertical="center"/>
    </xf>
    <xf numFmtId="0" fontId="0" fillId="4" borderId="166" xfId="0" applyFill="1" applyBorder="1">
      <alignment vertical="center"/>
    </xf>
    <xf numFmtId="0" fontId="0" fillId="4" borderId="167" xfId="0" applyFill="1" applyBorder="1">
      <alignment vertical="center"/>
    </xf>
    <xf numFmtId="0" fontId="0" fillId="4" borderId="72" xfId="0" applyFill="1" applyBorder="1">
      <alignment vertical="center"/>
    </xf>
    <xf numFmtId="180" fontId="0" fillId="4" borderId="168" xfId="0" applyNumberFormat="1" applyFill="1" applyBorder="1">
      <alignment vertical="center"/>
    </xf>
    <xf numFmtId="0" fontId="6" fillId="0" borderId="0" xfId="0" applyFont="1" applyAlignment="1">
      <alignment horizontal="center" vertical="center"/>
    </xf>
    <xf numFmtId="0" fontId="0" fillId="0" borderId="180" xfId="0" applyBorder="1" applyAlignment="1">
      <alignment horizontal="center" vertical="center"/>
    </xf>
    <xf numFmtId="49" fontId="0" fillId="0" borderId="166" xfId="0" applyNumberFormat="1" applyBorder="1">
      <alignment vertical="center"/>
    </xf>
    <xf numFmtId="49" fontId="0" fillId="0" borderId="167" xfId="0" applyNumberFormat="1" applyBorder="1">
      <alignment vertical="center"/>
    </xf>
    <xf numFmtId="49" fontId="0" fillId="0" borderId="72" xfId="0" applyNumberFormat="1" applyBorder="1">
      <alignment vertical="center"/>
    </xf>
    <xf numFmtId="49" fontId="0" fillId="4" borderId="166" xfId="0" applyNumberFormat="1" applyFill="1" applyBorder="1" applyAlignment="1">
      <alignment horizontal="right" vertical="center"/>
    </xf>
    <xf numFmtId="49" fontId="0" fillId="4" borderId="167" xfId="0" applyNumberFormat="1" applyFill="1" applyBorder="1" applyAlignment="1">
      <alignment horizontal="right" vertical="center"/>
    </xf>
    <xf numFmtId="49" fontId="0" fillId="4" borderId="72" xfId="0" applyNumberFormat="1" applyFill="1" applyBorder="1" applyAlignment="1">
      <alignment horizontal="right" vertical="center"/>
    </xf>
    <xf numFmtId="49" fontId="0" fillId="0" borderId="166" xfId="0" applyNumberFormat="1" applyBorder="1" applyAlignment="1">
      <alignment horizontal="right" vertical="center"/>
    </xf>
    <xf numFmtId="49" fontId="0" fillId="0" borderId="167" xfId="0" applyNumberFormat="1" applyBorder="1" applyAlignment="1">
      <alignment horizontal="right" vertical="center"/>
    </xf>
    <xf numFmtId="49" fontId="0" fillId="0" borderId="72" xfId="0" applyNumberFormat="1" applyBorder="1" applyAlignment="1">
      <alignment horizontal="right" vertical="center"/>
    </xf>
    <xf numFmtId="0" fontId="36" fillId="0" borderId="0" xfId="0" applyFont="1" applyAlignment="1">
      <alignment horizontal="center" vertical="center"/>
    </xf>
    <xf numFmtId="0" fontId="37" fillId="0" borderId="0" xfId="0" applyFont="1" applyAlignment="1">
      <alignment horizontal="center" vertical="center"/>
    </xf>
    <xf numFmtId="0" fontId="31" fillId="0" borderId="167" xfId="0" applyFont="1" applyBorder="1">
      <alignment vertical="center"/>
    </xf>
    <xf numFmtId="0" fontId="12" fillId="4" borderId="166" xfId="0" applyFont="1" applyFill="1" applyBorder="1">
      <alignment vertical="center"/>
    </xf>
    <xf numFmtId="0" fontId="12" fillId="4" borderId="167" xfId="0" applyFont="1" applyFill="1" applyBorder="1">
      <alignment vertical="center"/>
    </xf>
    <xf numFmtId="0" fontId="31" fillId="4" borderId="167" xfId="0" applyFont="1" applyFill="1" applyBorder="1">
      <alignment vertical="center"/>
    </xf>
    <xf numFmtId="0" fontId="0" fillId="0" borderId="170" xfId="0" applyBorder="1">
      <alignment vertical="center"/>
    </xf>
    <xf numFmtId="0" fontId="0" fillId="0" borderId="27" xfId="0" applyBorder="1">
      <alignment vertical="center"/>
    </xf>
    <xf numFmtId="180" fontId="31" fillId="0" borderId="172" xfId="0" applyNumberFormat="1" applyFont="1" applyBorder="1">
      <alignment vertical="center"/>
    </xf>
    <xf numFmtId="0" fontId="28" fillId="0" borderId="170" xfId="0" applyFont="1" applyBorder="1">
      <alignment vertical="center"/>
    </xf>
    <xf numFmtId="0" fontId="28" fillId="0" borderId="171" xfId="0" applyFont="1" applyBorder="1" applyAlignment="1">
      <alignment horizontal="center" vertical="center"/>
    </xf>
    <xf numFmtId="0" fontId="28" fillId="0" borderId="27" xfId="0" applyFont="1" applyBorder="1">
      <alignment vertical="center"/>
    </xf>
    <xf numFmtId="0" fontId="28" fillId="0" borderId="25" xfId="0" applyFont="1" applyBorder="1">
      <alignment vertical="center"/>
    </xf>
    <xf numFmtId="0" fontId="39" fillId="0" borderId="81" xfId="0" applyFont="1" applyBorder="1" applyAlignment="1">
      <alignment horizontal="center" vertical="center"/>
    </xf>
    <xf numFmtId="0" fontId="39" fillId="0" borderId="166" xfId="0" applyFont="1" applyBorder="1">
      <alignment vertical="center"/>
    </xf>
    <xf numFmtId="180" fontId="38" fillId="0" borderId="167" xfId="0" applyNumberFormat="1" applyFont="1" applyBorder="1" applyAlignment="1">
      <alignment horizontal="center" vertical="center"/>
    </xf>
    <xf numFmtId="0" fontId="39" fillId="0" borderId="72" xfId="0" applyFont="1" applyBorder="1">
      <alignment vertical="center"/>
    </xf>
    <xf numFmtId="0" fontId="39" fillId="0" borderId="81" xfId="0" applyFont="1" applyBorder="1">
      <alignment vertical="center"/>
    </xf>
    <xf numFmtId="0" fontId="39" fillId="4" borderId="166" xfId="0" applyFont="1" applyFill="1" applyBorder="1">
      <alignment vertical="center"/>
    </xf>
    <xf numFmtId="180" fontId="38" fillId="4" borderId="167" xfId="0" applyNumberFormat="1" applyFont="1" applyFill="1" applyBorder="1" applyAlignment="1">
      <alignment horizontal="center" vertical="center"/>
    </xf>
    <xf numFmtId="0" fontId="39" fillId="4" borderId="72" xfId="0" applyFont="1" applyFill="1" applyBorder="1">
      <alignment vertical="center"/>
    </xf>
    <xf numFmtId="0" fontId="39" fillId="4" borderId="81" xfId="0" applyFont="1" applyFill="1" applyBorder="1">
      <alignment vertical="center"/>
    </xf>
    <xf numFmtId="0" fontId="40" fillId="0" borderId="166" xfId="0" applyFont="1" applyBorder="1">
      <alignment vertical="center"/>
    </xf>
    <xf numFmtId="0" fontId="39" fillId="4" borderId="188" xfId="0" applyFont="1" applyFill="1" applyBorder="1">
      <alignment vertical="center"/>
    </xf>
    <xf numFmtId="0" fontId="39" fillId="4" borderId="80" xfId="0" applyFont="1" applyFill="1" applyBorder="1">
      <alignment vertical="center"/>
    </xf>
    <xf numFmtId="0" fontId="38" fillId="4" borderId="81" xfId="0" applyFont="1" applyFill="1" applyBorder="1">
      <alignment vertical="center"/>
    </xf>
    <xf numFmtId="0" fontId="38" fillId="4" borderId="180" xfId="0" applyFont="1" applyFill="1" applyBorder="1">
      <alignment vertical="center"/>
    </xf>
    <xf numFmtId="0" fontId="43" fillId="0" borderId="0" xfId="0" applyFont="1">
      <alignment vertical="center"/>
    </xf>
    <xf numFmtId="0" fontId="28" fillId="0" borderId="15" xfId="0" applyFont="1" applyBorder="1" applyAlignment="1">
      <alignment horizontal="left" vertical="center"/>
    </xf>
    <xf numFmtId="0" fontId="12" fillId="0" borderId="7" xfId="0" applyFont="1" applyBorder="1">
      <alignment vertical="center"/>
    </xf>
    <xf numFmtId="0" fontId="12" fillId="0" borderId="15" xfId="0" applyFont="1" applyBorder="1">
      <alignment vertical="center"/>
    </xf>
    <xf numFmtId="0" fontId="28" fillId="0" borderId="7" xfId="0" applyFont="1" applyBorder="1" applyAlignment="1">
      <alignment horizontal="left" vertical="center"/>
    </xf>
    <xf numFmtId="0" fontId="12" fillId="0" borderId="0" xfId="0" applyFont="1">
      <alignment vertical="center"/>
    </xf>
    <xf numFmtId="0" fontId="12" fillId="0" borderId="16" xfId="0" applyFont="1" applyBorder="1">
      <alignment vertical="center"/>
    </xf>
    <xf numFmtId="0" fontId="1" fillId="0" borderId="189" xfId="0" applyFont="1" applyBorder="1" applyAlignment="1">
      <alignment horizontal="center"/>
    </xf>
    <xf numFmtId="0" fontId="1" fillId="0" borderId="190" xfId="0" applyFont="1" applyBorder="1" applyAlignment="1">
      <alignment horizontal="center"/>
    </xf>
    <xf numFmtId="0" fontId="10" fillId="0" borderId="195" xfId="0" applyFont="1" applyBorder="1" applyAlignment="1"/>
    <xf numFmtId="0" fontId="10" fillId="0" borderId="198" xfId="0" applyFont="1" applyBorder="1" applyAlignment="1"/>
    <xf numFmtId="0" fontId="28" fillId="0" borderId="36" xfId="0" applyFont="1" applyBorder="1" applyAlignment="1"/>
    <xf numFmtId="0" fontId="28" fillId="0" borderId="67" xfId="0" applyFont="1" applyBorder="1" applyAlignment="1">
      <alignment horizontal="right"/>
    </xf>
    <xf numFmtId="0" fontId="28" fillId="0" borderId="34" xfId="0" applyFont="1" applyBorder="1" applyAlignment="1">
      <alignment horizontal="right"/>
    </xf>
    <xf numFmtId="0" fontId="1" fillId="3" borderId="35" xfId="0" applyFont="1" applyFill="1" applyBorder="1" applyAlignment="1" applyProtection="1">
      <alignment horizontal="center"/>
      <protection locked="0"/>
    </xf>
    <xf numFmtId="0" fontId="10" fillId="0" borderId="212" xfId="0" applyFont="1" applyBorder="1" applyAlignment="1"/>
    <xf numFmtId="0" fontId="28" fillId="0" borderId="12" xfId="0" applyFont="1" applyBorder="1" applyAlignment="1"/>
    <xf numFmtId="0" fontId="28" fillId="0" borderId="0" xfId="0" applyFont="1" applyAlignment="1">
      <alignment horizontal="right"/>
    </xf>
    <xf numFmtId="0" fontId="28" fillId="0" borderId="213" xfId="0" applyFont="1" applyBorder="1" applyAlignment="1">
      <alignment horizontal="right"/>
    </xf>
    <xf numFmtId="0" fontId="1" fillId="3" borderId="214" xfId="0" applyFont="1" applyFill="1" applyBorder="1" applyAlignment="1" applyProtection="1">
      <alignment horizontal="center"/>
      <protection locked="0"/>
    </xf>
    <xf numFmtId="0" fontId="28" fillId="0" borderId="197" xfId="0" applyFont="1" applyBorder="1" applyAlignment="1" applyProtection="1">
      <alignment horizontal="center" shrinkToFit="1"/>
      <protection locked="0"/>
    </xf>
    <xf numFmtId="0" fontId="28" fillId="0" borderId="66" xfId="0" applyFont="1" applyBorder="1" applyAlignment="1" applyProtection="1">
      <alignment horizontal="center" shrinkToFit="1"/>
      <protection locked="0"/>
    </xf>
    <xf numFmtId="0" fontId="28" fillId="0" borderId="51" xfId="0" applyFont="1" applyBorder="1" applyAlignment="1" applyProtection="1">
      <alignment horizontal="center" shrinkToFit="1"/>
      <protection locked="0"/>
    </xf>
    <xf numFmtId="177" fontId="28" fillId="0" borderId="9" xfId="0" applyNumberFormat="1" applyFont="1" applyBorder="1">
      <alignment vertical="center"/>
    </xf>
    <xf numFmtId="177" fontId="12" fillId="0" borderId="10" xfId="0" applyNumberFormat="1" applyFont="1" applyBorder="1">
      <alignment vertical="center"/>
    </xf>
    <xf numFmtId="0" fontId="28" fillId="0" borderId="221" xfId="0" applyFont="1" applyBorder="1" applyAlignment="1" applyProtection="1">
      <alignment horizontal="center" shrinkToFit="1"/>
      <protection locked="0"/>
    </xf>
    <xf numFmtId="0" fontId="28" fillId="0" borderId="210" xfId="0" applyFont="1" applyBorder="1" applyAlignment="1">
      <alignment horizontal="center" shrinkToFit="1"/>
    </xf>
    <xf numFmtId="0" fontId="12" fillId="0" borderId="15" xfId="0" applyFont="1" applyBorder="1" applyProtection="1">
      <alignment vertical="center"/>
      <protection locked="0"/>
    </xf>
    <xf numFmtId="0" fontId="28" fillId="0" borderId="19" xfId="0" applyFont="1" applyBorder="1">
      <alignment vertical="center"/>
    </xf>
    <xf numFmtId="0" fontId="28" fillId="0" borderId="13" xfId="0" applyFont="1" applyBorder="1">
      <alignment vertical="center"/>
    </xf>
    <xf numFmtId="0" fontId="28" fillId="0" borderId="28" xfId="0" applyFont="1" applyBorder="1">
      <alignment vertical="center"/>
    </xf>
    <xf numFmtId="0" fontId="12" fillId="0" borderId="0" xfId="0" applyFont="1" applyAlignment="1">
      <alignment horizontal="center" vertical="center"/>
    </xf>
    <xf numFmtId="178" fontId="11" fillId="0" borderId="82" xfId="0" applyNumberFormat="1" applyFont="1" applyBorder="1" applyAlignment="1"/>
    <xf numFmtId="178" fontId="11" fillId="0" borderId="83" xfId="0" applyNumberFormat="1" applyFont="1" applyBorder="1" applyAlignment="1"/>
    <xf numFmtId="178" fontId="11" fillId="0" borderId="84" xfId="0" applyNumberFormat="1" applyFont="1" applyBorder="1" applyAlignment="1"/>
    <xf numFmtId="178" fontId="11" fillId="0" borderId="87" xfId="0" applyNumberFormat="1" applyFont="1" applyBorder="1" applyAlignment="1"/>
    <xf numFmtId="178" fontId="11" fillId="0" borderId="60" xfId="0" applyNumberFormat="1" applyFont="1" applyBorder="1" applyAlignment="1"/>
    <xf numFmtId="178" fontId="11" fillId="0" borderId="78" xfId="0" applyNumberFormat="1" applyFont="1" applyBorder="1" applyAlignment="1"/>
    <xf numFmtId="178" fontId="11" fillId="0" borderId="59" xfId="0" applyNumberFormat="1" applyFont="1" applyBorder="1" applyAlignment="1"/>
    <xf numFmtId="178" fontId="11" fillId="0" borderId="107" xfId="0" applyNumberFormat="1" applyFont="1" applyBorder="1" applyAlignment="1"/>
    <xf numFmtId="178" fontId="11" fillId="0" borderId="108" xfId="0" applyNumberFormat="1" applyFont="1" applyBorder="1" applyAlignment="1"/>
    <xf numFmtId="0" fontId="1" fillId="0" borderId="35" xfId="0" applyFont="1" applyBorder="1" applyAlignment="1">
      <alignment horizontal="center"/>
    </xf>
    <xf numFmtId="0" fontId="23" fillId="0" borderId="124" xfId="0" applyFont="1" applyBorder="1" applyAlignment="1"/>
    <xf numFmtId="0" fontId="1" fillId="0" borderId="214" xfId="0" applyFont="1" applyBorder="1" applyAlignment="1">
      <alignment horizontal="center"/>
    </xf>
    <xf numFmtId="0" fontId="28" fillId="0" borderId="197" xfId="0" applyFont="1" applyBorder="1" applyAlignment="1">
      <alignment horizontal="center" shrinkToFit="1"/>
    </xf>
    <xf numFmtId="0" fontId="28" fillId="0" borderId="66" xfId="0" applyFont="1" applyBorder="1" applyAlignment="1">
      <alignment horizontal="center" shrinkToFit="1"/>
    </xf>
    <xf numFmtId="0" fontId="28" fillId="0" borderId="51" xfId="0" applyFont="1" applyBorder="1" applyAlignment="1">
      <alignment horizontal="center" shrinkToFit="1"/>
    </xf>
    <xf numFmtId="0" fontId="28" fillId="0" borderId="221" xfId="0" applyFont="1" applyBorder="1" applyAlignment="1">
      <alignment horizontal="center" shrinkToFit="1"/>
    </xf>
    <xf numFmtId="0" fontId="28" fillId="0" borderId="0" xfId="0" applyFont="1" applyProtection="1">
      <alignment vertical="center"/>
      <protection locked="0"/>
    </xf>
    <xf numFmtId="0" fontId="4" fillId="0" borderId="0" xfId="0" applyFont="1" applyProtection="1">
      <alignment vertical="center"/>
      <protection locked="0"/>
    </xf>
    <xf numFmtId="0" fontId="0" fillId="0" borderId="0" xfId="0" applyAlignment="1" applyProtection="1">
      <alignment horizontal="center"/>
      <protection locked="0"/>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47" fillId="0" borderId="5" xfId="0" applyFont="1" applyBorder="1" applyAlignment="1" applyProtection="1">
      <alignment horizontal="right"/>
      <protection locked="0"/>
    </xf>
    <xf numFmtId="0" fontId="47" fillId="0" borderId="7" xfId="0" applyFont="1" applyBorder="1" applyAlignment="1" applyProtection="1">
      <alignment horizontal="right"/>
      <protection locked="0"/>
    </xf>
    <xf numFmtId="0" fontId="47" fillId="0" borderId="7" xfId="0" applyFont="1" applyBorder="1" applyAlignment="1" applyProtection="1">
      <protection locked="0"/>
    </xf>
    <xf numFmtId="0" fontId="47" fillId="0" borderId="13" xfId="0" applyFont="1" applyBorder="1" applyAlignment="1" applyProtection="1">
      <protection locked="0"/>
    </xf>
    <xf numFmtId="0" fontId="47" fillId="0" borderId="15" xfId="0" applyFont="1" applyBorder="1" applyAlignment="1" applyProtection="1">
      <protection locked="0"/>
    </xf>
    <xf numFmtId="0" fontId="1" fillId="0" borderId="7" xfId="0" applyFont="1" applyBorder="1" applyAlignment="1">
      <alignment horizontal="center"/>
    </xf>
    <xf numFmtId="0" fontId="1" fillId="0" borderId="15" xfId="0" applyFont="1" applyBorder="1" applyAlignment="1">
      <alignment horizontal="center"/>
    </xf>
    <xf numFmtId="0" fontId="48" fillId="0" borderId="7" xfId="0" applyFont="1" applyBorder="1" applyAlignment="1" applyProtection="1">
      <alignment horizontal="center"/>
      <protection locked="0"/>
    </xf>
    <xf numFmtId="0" fontId="48" fillId="0" borderId="15" xfId="0" applyFont="1" applyBorder="1" applyAlignment="1" applyProtection="1">
      <alignment horizontal="center"/>
      <protection locked="0"/>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6" fillId="0" borderId="0" xfId="0" applyFont="1" applyAlignment="1">
      <alignment horizontal="left"/>
    </xf>
    <xf numFmtId="0" fontId="5" fillId="0" borderId="0" xfId="0" applyFont="1" applyAlignment="1">
      <alignment horizontal="right"/>
    </xf>
    <xf numFmtId="0" fontId="8" fillId="0" borderId="0" xfId="0" applyFont="1" applyAlignment="1">
      <alignment horizontal="center"/>
    </xf>
    <xf numFmtId="0" fontId="49" fillId="0" borderId="2" xfId="0" applyFont="1" applyBorder="1" applyAlignment="1" applyProtection="1">
      <alignment horizontal="center" vertical="center"/>
      <protection locked="0"/>
    </xf>
    <xf numFmtId="0" fontId="49" fillId="0" borderId="3" xfId="0" applyFont="1" applyBorder="1" applyAlignment="1" applyProtection="1">
      <alignment horizontal="center" vertical="center"/>
      <protection locked="0"/>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1" fillId="0" borderId="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8" fillId="0" borderId="22" xfId="0" applyFont="1" applyBorder="1" applyAlignment="1" applyProtection="1">
      <alignment horizontal="left" vertical="center"/>
      <protection locked="0"/>
    </xf>
    <xf numFmtId="0" fontId="28" fillId="0" borderId="15" xfId="0" applyFont="1" applyBorder="1" applyAlignment="1" applyProtection="1">
      <alignment horizontal="left" vertical="center"/>
      <protection locked="0"/>
    </xf>
    <xf numFmtId="0" fontId="28" fillId="0" borderId="14" xfId="0" applyFont="1" applyBorder="1" applyAlignment="1" applyProtection="1">
      <alignment horizontal="left" vertical="center"/>
      <protection locked="0"/>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49" fillId="0" borderId="28" xfId="0" applyFont="1" applyBorder="1" applyAlignment="1" applyProtection="1">
      <alignment horizontal="left" vertical="center"/>
      <protection locked="0"/>
    </xf>
    <xf numFmtId="0" fontId="49" fillId="0" borderId="25" xfId="0" applyFont="1" applyBorder="1" applyAlignment="1" applyProtection="1">
      <alignment horizontal="left" vertical="center"/>
      <protection locked="0"/>
    </xf>
    <xf numFmtId="0" fontId="49" fillId="0" borderId="24" xfId="0" applyFont="1" applyBorder="1" applyAlignment="1" applyProtection="1">
      <alignment horizontal="left" vertical="center"/>
      <protection locked="0"/>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41" xfId="0" applyFont="1" applyBorder="1" applyAlignment="1">
      <alignment horizontal="left"/>
    </xf>
    <xf numFmtId="0" fontId="4" fillId="0" borderId="42" xfId="0" applyFont="1" applyBorder="1" applyAlignment="1">
      <alignment horizontal="left"/>
    </xf>
    <xf numFmtId="177" fontId="11" fillId="0" borderId="37" xfId="0" applyNumberFormat="1" applyFont="1" applyBorder="1" applyAlignment="1" applyProtection="1">
      <alignment horizontal="right" vertical="center"/>
      <protection locked="0"/>
    </xf>
    <xf numFmtId="177" fontId="11" fillId="0" borderId="45" xfId="0" applyNumberFormat="1" applyFont="1" applyBorder="1" applyAlignment="1" applyProtection="1">
      <alignment horizontal="right" vertical="center"/>
      <protection locked="0"/>
    </xf>
    <xf numFmtId="177" fontId="11" fillId="0" borderId="38" xfId="0" applyNumberFormat="1" applyFont="1" applyBorder="1" applyAlignment="1" applyProtection="1">
      <alignment horizontal="right" vertical="center"/>
      <protection locked="0"/>
    </xf>
    <xf numFmtId="0" fontId="28" fillId="0" borderId="41" xfId="0" applyFont="1" applyBorder="1" applyAlignment="1">
      <alignment horizontal="left"/>
    </xf>
    <xf numFmtId="0" fontId="28" fillId="0" borderId="45" xfId="0" applyFont="1" applyBorder="1" applyAlignment="1">
      <alignment horizontal="left"/>
    </xf>
    <xf numFmtId="0" fontId="28" fillId="0" borderId="42" xfId="0" applyFont="1" applyBorder="1" applyAlignment="1">
      <alignment horizontal="left"/>
    </xf>
    <xf numFmtId="178" fontId="11" fillId="0" borderId="37" xfId="0" applyNumberFormat="1" applyFont="1" applyBorder="1" applyProtection="1">
      <alignment vertical="center"/>
      <protection locked="0"/>
    </xf>
    <xf numFmtId="178" fontId="11" fillId="0" borderId="45" xfId="0" applyNumberFormat="1" applyFont="1" applyBorder="1" applyProtection="1">
      <alignment vertical="center"/>
      <protection locked="0"/>
    </xf>
    <xf numFmtId="178" fontId="11" fillId="0" borderId="46" xfId="0" applyNumberFormat="1" applyFont="1" applyBorder="1" applyProtection="1">
      <alignment vertical="center"/>
      <protection locked="0"/>
    </xf>
    <xf numFmtId="0" fontId="4" fillId="0" borderId="50" xfId="0" applyFont="1" applyBorder="1" applyAlignment="1">
      <alignment horizontal="left"/>
    </xf>
    <xf numFmtId="0" fontId="4" fillId="0" borderId="48" xfId="0" applyFont="1" applyBorder="1" applyAlignment="1">
      <alignment horizontal="left"/>
    </xf>
    <xf numFmtId="177" fontId="11" fillId="0" borderId="51" xfId="0" applyNumberFormat="1" applyFont="1" applyBorder="1" applyAlignment="1" applyProtection="1">
      <alignment horizontal="right" vertical="center"/>
      <protection locked="0"/>
    </xf>
    <xf numFmtId="177" fontId="11" fillId="0" borderId="85" xfId="0" applyNumberFormat="1" applyFont="1" applyBorder="1" applyAlignment="1" applyProtection="1">
      <alignment horizontal="right" vertical="center"/>
      <protection locked="0"/>
    </xf>
    <xf numFmtId="177" fontId="11" fillId="0" borderId="52" xfId="0" applyNumberFormat="1" applyFont="1" applyBorder="1" applyAlignment="1" applyProtection="1">
      <alignment horizontal="right" vertical="center"/>
      <protection locked="0"/>
    </xf>
    <xf numFmtId="0" fontId="12" fillId="0" borderId="55" xfId="0" applyFont="1" applyBorder="1" applyAlignment="1">
      <alignment horizontal="left"/>
    </xf>
    <xf numFmtId="0" fontId="12" fillId="0" borderId="60" xfId="0" applyFont="1" applyBorder="1" applyAlignment="1">
      <alignment horizontal="left"/>
    </xf>
    <xf numFmtId="0" fontId="12" fillId="0" borderId="56" xfId="0" applyFont="1" applyBorder="1" applyAlignment="1">
      <alignment horizontal="left"/>
    </xf>
    <xf numFmtId="178" fontId="11" fillId="0" borderId="59" xfId="0" applyNumberFormat="1" applyFont="1" applyBorder="1" applyProtection="1">
      <alignment vertical="center"/>
      <protection locked="0"/>
    </xf>
    <xf numFmtId="178" fontId="11" fillId="0" borderId="60" xfId="0" applyNumberFormat="1" applyFont="1" applyBorder="1" applyProtection="1">
      <alignment vertical="center"/>
      <protection locked="0"/>
    </xf>
    <xf numFmtId="178" fontId="11" fillId="0" borderId="61" xfId="0" applyNumberFormat="1" applyFont="1" applyBorder="1" applyProtection="1">
      <alignment vertical="center"/>
      <protection locked="0"/>
    </xf>
    <xf numFmtId="0" fontId="4" fillId="0" borderId="55" xfId="0" applyFont="1" applyBorder="1" applyAlignment="1">
      <alignment horizontal="left"/>
    </xf>
    <xf numFmtId="0" fontId="4" fillId="0" borderId="56" xfId="0" applyFont="1" applyBorder="1" applyAlignment="1">
      <alignment horizontal="left"/>
    </xf>
    <xf numFmtId="177" fontId="11" fillId="0" borderId="59" xfId="0" applyNumberFormat="1" applyFont="1" applyBorder="1" applyAlignment="1" applyProtection="1">
      <alignment horizontal="right" vertical="center"/>
      <protection locked="0"/>
    </xf>
    <xf numFmtId="177" fontId="11" fillId="0" borderId="60" xfId="0" applyNumberFormat="1" applyFont="1" applyBorder="1" applyAlignment="1" applyProtection="1">
      <alignment horizontal="right" vertical="center"/>
      <protection locked="0"/>
    </xf>
    <xf numFmtId="177" fontId="11" fillId="0" borderId="63" xfId="0" applyNumberFormat="1" applyFont="1" applyBorder="1" applyAlignment="1" applyProtection="1">
      <alignment horizontal="right" vertical="center"/>
      <protection locked="0"/>
    </xf>
    <xf numFmtId="0" fontId="4" fillId="0" borderId="77" xfId="0" applyFont="1" applyBorder="1" applyAlignment="1">
      <alignment horizontal="left"/>
    </xf>
    <xf numFmtId="0" fontId="4" fillId="0" borderId="83" xfId="0" applyFont="1" applyBorder="1" applyAlignment="1">
      <alignment horizontal="left"/>
    </xf>
    <xf numFmtId="0" fontId="4" fillId="0" borderId="75" xfId="0" applyFont="1" applyBorder="1" applyAlignment="1">
      <alignment horizontal="left"/>
    </xf>
    <xf numFmtId="178" fontId="11" fillId="0" borderId="66" xfId="0" applyNumberFormat="1" applyFont="1" applyBorder="1" applyProtection="1">
      <alignment vertical="center"/>
      <protection locked="0"/>
    </xf>
    <xf numFmtId="178" fontId="11" fillId="0" borderId="67" xfId="0" applyNumberFormat="1" applyFont="1" applyBorder="1" applyProtection="1">
      <alignment vertical="center"/>
      <protection locked="0"/>
    </xf>
    <xf numFmtId="178" fontId="11" fillId="0" borderId="68" xfId="0" applyNumberFormat="1" applyFont="1" applyBorder="1" applyProtection="1">
      <alignment vertical="center"/>
      <protection locked="0"/>
    </xf>
    <xf numFmtId="0" fontId="4" fillId="0" borderId="148" xfId="0" applyFont="1" applyBorder="1" applyAlignment="1">
      <alignment horizontal="center"/>
    </xf>
    <xf numFmtId="0" fontId="4" fillId="0" borderId="149" xfId="0" applyFont="1" applyBorder="1" applyAlignment="1">
      <alignment horizontal="center"/>
    </xf>
    <xf numFmtId="177" fontId="11" fillId="0" borderId="72" xfId="0" applyNumberFormat="1" applyFont="1" applyBorder="1" applyAlignment="1" applyProtection="1">
      <alignment horizontal="right" vertical="center"/>
      <protection locked="0"/>
    </xf>
    <xf numFmtId="177" fontId="11" fillId="0" borderId="81" xfId="0" applyNumberFormat="1" applyFont="1" applyBorder="1" applyAlignment="1" applyProtection="1">
      <alignment horizontal="right" vertical="center"/>
      <protection locked="0"/>
    </xf>
    <xf numFmtId="177" fontId="11" fillId="0" borderId="73" xfId="0" applyNumberFormat="1" applyFont="1" applyBorder="1" applyAlignment="1" applyProtection="1">
      <alignment horizontal="right" vertical="center"/>
      <protection locked="0"/>
    </xf>
    <xf numFmtId="0" fontId="4" fillId="0" borderId="60" xfId="0" applyFont="1" applyBorder="1" applyAlignment="1">
      <alignment horizontal="left"/>
    </xf>
    <xf numFmtId="178" fontId="11" fillId="0" borderId="63" xfId="0" applyNumberFormat="1" applyFont="1" applyBorder="1" applyProtection="1">
      <alignment vertical="center"/>
      <protection locked="0"/>
    </xf>
    <xf numFmtId="177" fontId="11" fillId="0" borderId="78" xfId="0" applyNumberFormat="1" applyFont="1" applyBorder="1" applyAlignment="1" applyProtection="1">
      <alignment horizontal="right" vertical="center"/>
      <protection locked="0"/>
    </xf>
    <xf numFmtId="177" fontId="11" fillId="0" borderId="83" xfId="0" applyNumberFormat="1" applyFont="1" applyBorder="1" applyAlignment="1" applyProtection="1">
      <alignment horizontal="right" vertical="center"/>
      <protection locked="0"/>
    </xf>
    <xf numFmtId="177" fontId="11" fillId="0" borderId="79" xfId="0" applyNumberFormat="1" applyFont="1" applyBorder="1" applyAlignment="1" applyProtection="1">
      <alignment horizontal="right" vertical="center"/>
      <protection locked="0"/>
    </xf>
    <xf numFmtId="0" fontId="13" fillId="0" borderId="80" xfId="0" applyFont="1" applyBorder="1" applyAlignment="1">
      <alignment horizontal="center" shrinkToFit="1"/>
    </xf>
    <xf numFmtId="0" fontId="13" fillId="0" borderId="81" xfId="0" applyFont="1" applyBorder="1" applyAlignment="1">
      <alignment horizontal="center" shrinkToFit="1"/>
    </xf>
    <xf numFmtId="0" fontId="13" fillId="0" borderId="72" xfId="0" applyFont="1" applyBorder="1" applyAlignment="1">
      <alignment horizontal="center" shrinkToFit="1"/>
    </xf>
    <xf numFmtId="0" fontId="28" fillId="0" borderId="77" xfId="0" applyFont="1" applyBorder="1" applyAlignment="1">
      <alignment horizontal="left" shrinkToFit="1"/>
    </xf>
    <xf numFmtId="0" fontId="28" fillId="0" borderId="83" xfId="0" applyFont="1" applyBorder="1" applyAlignment="1">
      <alignment horizontal="left" shrinkToFit="1"/>
    </xf>
    <xf numFmtId="0" fontId="28" fillId="0" borderId="75" xfId="0" applyFont="1" applyBorder="1" applyAlignment="1">
      <alignment horizontal="left" shrinkToFit="1"/>
    </xf>
    <xf numFmtId="178" fontId="11" fillId="3" borderId="77" xfId="0" applyNumberFormat="1" applyFont="1" applyFill="1" applyBorder="1" applyAlignment="1" applyProtection="1">
      <protection locked="0"/>
    </xf>
    <xf numFmtId="178" fontId="11" fillId="3" borderId="83" xfId="0" applyNumberFormat="1" applyFont="1" applyFill="1" applyBorder="1" applyAlignment="1" applyProtection="1">
      <protection locked="0"/>
    </xf>
    <xf numFmtId="178" fontId="11" fillId="3" borderId="79" xfId="0" applyNumberFormat="1" applyFont="1" applyFill="1" applyBorder="1" applyAlignment="1" applyProtection="1">
      <protection locked="0"/>
    </xf>
    <xf numFmtId="178" fontId="11" fillId="0" borderId="59" xfId="0" applyNumberFormat="1" applyFont="1" applyBorder="1" applyAlignment="1" applyProtection="1">
      <alignment horizontal="right" vertical="center"/>
      <protection locked="0"/>
    </xf>
    <xf numFmtId="178" fontId="11" fillId="0" borderId="60" xfId="0" applyNumberFormat="1" applyFont="1" applyBorder="1" applyAlignment="1" applyProtection="1">
      <alignment horizontal="right" vertical="center"/>
      <protection locked="0"/>
    </xf>
    <xf numFmtId="178" fontId="11" fillId="0" borderId="63" xfId="0" applyNumberFormat="1" applyFont="1" applyBorder="1" applyAlignment="1" applyProtection="1">
      <alignment horizontal="right" vertical="center"/>
      <protection locked="0"/>
    </xf>
    <xf numFmtId="0" fontId="28" fillId="0" borderId="71" xfId="0" applyFont="1" applyBorder="1" applyAlignment="1">
      <alignment horizontal="left" shrinkToFit="1"/>
    </xf>
    <xf numFmtId="0" fontId="28" fillId="0" borderId="81" xfId="0" applyFont="1" applyBorder="1" applyAlignment="1">
      <alignment horizontal="left" shrinkToFit="1"/>
    </xf>
    <xf numFmtId="0" fontId="28" fillId="0" borderId="90" xfId="0" applyFont="1" applyBorder="1" applyAlignment="1">
      <alignment horizontal="left" shrinkToFit="1"/>
    </xf>
    <xf numFmtId="0" fontId="4" fillId="0" borderId="71" xfId="0" applyFont="1" applyBorder="1" applyAlignment="1">
      <alignment horizontal="center"/>
    </xf>
    <xf numFmtId="0" fontId="4" fillId="0" borderId="90" xfId="0" applyFont="1" applyBorder="1" applyAlignment="1">
      <alignment horizontal="center"/>
    </xf>
    <xf numFmtId="178" fontId="11" fillId="0" borderId="91" xfId="0" applyNumberFormat="1" applyFont="1" applyBorder="1" applyAlignment="1"/>
    <xf numFmtId="178" fontId="11" fillId="0" borderId="90" xfId="0" applyNumberFormat="1" applyFont="1" applyBorder="1" applyAlignment="1"/>
    <xf numFmtId="178" fontId="11" fillId="0" borderId="81" xfId="0" applyNumberFormat="1" applyFont="1" applyBorder="1" applyAlignment="1"/>
    <xf numFmtId="178" fontId="11" fillId="0" borderId="92" xfId="0" applyNumberFormat="1" applyFont="1" applyBorder="1" applyAlignment="1"/>
    <xf numFmtId="0" fontId="28" fillId="0" borderId="50" xfId="0" applyFont="1" applyBorder="1" applyAlignment="1">
      <alignment horizontal="left" shrinkToFit="1"/>
    </xf>
    <xf numFmtId="0" fontId="28" fillId="0" borderId="85" xfId="0" applyFont="1" applyBorder="1" applyAlignment="1">
      <alignment horizontal="left" shrinkToFit="1"/>
    </xf>
    <xf numFmtId="0" fontId="28" fillId="0" borderId="48" xfId="0" applyFont="1" applyBorder="1" applyAlignment="1">
      <alignment horizontal="left" shrinkToFit="1"/>
    </xf>
    <xf numFmtId="178" fontId="11" fillId="3" borderId="50" xfId="0" applyNumberFormat="1" applyFont="1" applyFill="1" applyBorder="1" applyAlignment="1" applyProtection="1">
      <protection locked="0"/>
    </xf>
    <xf numFmtId="178" fontId="11" fillId="3" borderId="85" xfId="0" applyNumberFormat="1" applyFont="1" applyFill="1" applyBorder="1" applyAlignment="1" applyProtection="1">
      <protection locked="0"/>
    </xf>
    <xf numFmtId="178" fontId="11" fillId="3" borderId="52" xfId="0" applyNumberFormat="1" applyFont="1" applyFill="1" applyBorder="1" applyAlignment="1" applyProtection="1">
      <protection locked="0"/>
    </xf>
    <xf numFmtId="0" fontId="28" fillId="0" borderId="55" xfId="0" applyFont="1" applyBorder="1" applyAlignment="1">
      <alignment horizontal="left" shrinkToFit="1"/>
    </xf>
    <xf numFmtId="0" fontId="28" fillId="0" borderId="60" xfId="0" applyFont="1" applyBorder="1" applyAlignment="1">
      <alignment horizontal="left" shrinkToFit="1"/>
    </xf>
    <xf numFmtId="0" fontId="28" fillId="0" borderId="56" xfId="0" applyFont="1" applyBorder="1" applyAlignment="1">
      <alignment horizontal="left" shrinkToFit="1"/>
    </xf>
    <xf numFmtId="178" fontId="11" fillId="3" borderId="55" xfId="0" applyNumberFormat="1" applyFont="1" applyFill="1" applyBorder="1" applyAlignment="1" applyProtection="1">
      <protection locked="0"/>
    </xf>
    <xf numFmtId="178" fontId="11" fillId="3" borderId="60" xfId="0" applyNumberFormat="1" applyFont="1" applyFill="1" applyBorder="1" applyAlignment="1" applyProtection="1">
      <protection locked="0"/>
    </xf>
    <xf numFmtId="178" fontId="11" fillId="3" borderId="63" xfId="0" applyNumberFormat="1" applyFont="1" applyFill="1" applyBorder="1" applyAlignment="1" applyProtection="1">
      <protection locked="0"/>
    </xf>
    <xf numFmtId="0" fontId="12" fillId="0" borderId="71" xfId="0" applyFont="1" applyBorder="1" applyAlignment="1">
      <alignment horizontal="left"/>
    </xf>
    <xf numFmtId="0" fontId="12" fillId="0" borderId="81" xfId="0" applyFont="1" applyBorder="1" applyAlignment="1">
      <alignment horizontal="left"/>
    </xf>
    <xf numFmtId="0" fontId="12" fillId="0" borderId="90" xfId="0" applyFont="1" applyBorder="1" applyAlignment="1">
      <alignment horizontal="left"/>
    </xf>
    <xf numFmtId="178" fontId="11" fillId="0" borderId="78" xfId="0" applyNumberFormat="1" applyFont="1" applyBorder="1" applyAlignment="1" applyProtection="1">
      <protection locked="0"/>
    </xf>
    <xf numFmtId="178" fontId="11" fillId="0" borderId="83" xfId="0" applyNumberFormat="1" applyFont="1" applyBorder="1" applyAlignment="1" applyProtection="1">
      <protection locked="0"/>
    </xf>
    <xf numFmtId="178" fontId="11" fillId="0" borderId="79" xfId="0" applyNumberFormat="1" applyFont="1" applyBorder="1" applyAlignment="1" applyProtection="1">
      <protection locked="0"/>
    </xf>
    <xf numFmtId="0" fontId="28" fillId="0" borderId="55" xfId="0" applyFont="1" applyBorder="1" applyAlignment="1">
      <alignment horizontal="left"/>
    </xf>
    <xf numFmtId="0" fontId="28" fillId="0" borderId="60" xfId="0" applyFont="1" applyBorder="1" applyAlignment="1">
      <alignment horizontal="left"/>
    </xf>
    <xf numFmtId="0" fontId="28" fillId="0" borderId="56" xfId="0" applyFont="1" applyBorder="1" applyAlignment="1">
      <alignment horizontal="left"/>
    </xf>
    <xf numFmtId="178" fontId="11" fillId="0" borderId="59" xfId="0" applyNumberFormat="1" applyFont="1" applyBorder="1" applyAlignment="1" applyProtection="1">
      <protection locked="0"/>
    </xf>
    <xf numFmtId="178" fontId="11" fillId="0" borderId="60" xfId="0" applyNumberFormat="1" applyFont="1" applyBorder="1" applyAlignment="1" applyProtection="1">
      <protection locked="0"/>
    </xf>
    <xf numFmtId="178" fontId="11" fillId="0" borderId="61" xfId="0" applyNumberFormat="1" applyFont="1" applyBorder="1" applyAlignment="1" applyProtection="1">
      <protection locked="0"/>
    </xf>
    <xf numFmtId="0" fontId="12" fillId="0" borderId="77" xfId="0" applyFont="1" applyBorder="1" applyAlignment="1">
      <alignment horizontal="left"/>
    </xf>
    <xf numFmtId="0" fontId="12" fillId="0" borderId="83" xfId="0" applyFont="1" applyBorder="1" applyAlignment="1">
      <alignment horizontal="left"/>
    </xf>
    <xf numFmtId="0" fontId="12" fillId="0" borderId="75" xfId="0" applyFont="1" applyBorder="1" applyAlignment="1">
      <alignment horizontal="left"/>
    </xf>
    <xf numFmtId="0" fontId="4" fillId="0" borderId="150" xfId="0" applyFont="1" applyBorder="1" applyAlignment="1">
      <alignment horizontal="left"/>
    </xf>
    <xf numFmtId="0" fontId="4" fillId="0" borderId="151" xfId="0" applyFont="1" applyBorder="1" applyAlignment="1">
      <alignment horizontal="left"/>
    </xf>
    <xf numFmtId="178" fontId="11" fillId="0" borderId="63" xfId="0" applyNumberFormat="1" applyFont="1" applyBorder="1" applyAlignment="1" applyProtection="1">
      <protection locked="0"/>
    </xf>
    <xf numFmtId="0" fontId="28" fillId="0" borderId="77" xfId="0" applyFont="1" applyBorder="1" applyAlignment="1">
      <alignment horizontal="left"/>
    </xf>
    <xf numFmtId="0" fontId="28" fillId="0" borderId="83" xfId="0" applyFont="1" applyBorder="1" applyAlignment="1">
      <alignment horizontal="left"/>
    </xf>
    <xf numFmtId="0" fontId="28" fillId="0" borderId="75" xfId="0" applyFont="1" applyBorder="1" applyAlignment="1">
      <alignment horizontal="left"/>
    </xf>
    <xf numFmtId="178" fontId="11" fillId="0" borderId="66" xfId="0" applyNumberFormat="1" applyFont="1" applyBorder="1" applyAlignment="1" applyProtection="1">
      <protection locked="0"/>
    </xf>
    <xf numFmtId="178" fontId="11" fillId="0" borderId="67" xfId="0" applyNumberFormat="1" applyFont="1" applyBorder="1" applyAlignment="1" applyProtection="1">
      <protection locked="0"/>
    </xf>
    <xf numFmtId="178" fontId="11" fillId="0" borderId="96" xfId="0" applyNumberFormat="1" applyFont="1" applyBorder="1" applyAlignment="1" applyProtection="1">
      <protection locked="0"/>
    </xf>
    <xf numFmtId="178" fontId="11" fillId="0" borderId="97" xfId="0" applyNumberFormat="1" applyFont="1" applyBorder="1" applyAlignment="1" applyProtection="1">
      <protection locked="0"/>
    </xf>
    <xf numFmtId="176" fontId="10" fillId="0" borderId="80" xfId="0" applyNumberFormat="1" applyFont="1" applyBorder="1" applyAlignment="1">
      <alignment horizontal="center" vertical="top"/>
    </xf>
    <xf numFmtId="176" fontId="10" fillId="0" borderId="81" xfId="0" applyNumberFormat="1" applyFont="1" applyBorder="1" applyAlignment="1">
      <alignment horizontal="center" vertical="top"/>
    </xf>
    <xf numFmtId="176" fontId="10" fillId="0" borderId="100" xfId="0" applyNumberFormat="1" applyFont="1" applyBorder="1" applyAlignment="1">
      <alignment horizontal="center" vertical="top"/>
    </xf>
    <xf numFmtId="0" fontId="12" fillId="0" borderId="50" xfId="0" applyFont="1" applyBorder="1" applyAlignment="1">
      <alignment horizontal="left"/>
    </xf>
    <xf numFmtId="0" fontId="12" fillId="0" borderId="85" xfId="0" applyFont="1" applyBorder="1" applyAlignment="1">
      <alignment horizontal="left"/>
    </xf>
    <xf numFmtId="0" fontId="12" fillId="0" borderId="48" xfId="0" applyFont="1" applyBorder="1" applyAlignment="1">
      <alignment horizontal="left"/>
    </xf>
    <xf numFmtId="178" fontId="11" fillId="0" borderId="51" xfId="0" applyNumberFormat="1" applyFont="1" applyBorder="1" applyAlignment="1" applyProtection="1">
      <protection locked="0"/>
    </xf>
    <xf numFmtId="178" fontId="11" fillId="0" borderId="85" xfId="0" applyNumberFormat="1" applyFont="1" applyBorder="1" applyAlignment="1" applyProtection="1">
      <protection locked="0"/>
    </xf>
    <xf numFmtId="178" fontId="11" fillId="0" borderId="99" xfId="0" applyNumberFormat="1" applyFont="1" applyBorder="1" applyAlignment="1" applyProtection="1">
      <protection locked="0"/>
    </xf>
    <xf numFmtId="0" fontId="4" fillId="0" borderId="85" xfId="0" applyFont="1" applyBorder="1" applyAlignment="1">
      <alignment horizontal="left"/>
    </xf>
    <xf numFmtId="0" fontId="4" fillId="0" borderId="104" xfId="0" applyFont="1" applyBorder="1" applyAlignment="1">
      <alignment horizontal="left"/>
    </xf>
    <xf numFmtId="0" fontId="4" fillId="0" borderId="108" xfId="0" applyFont="1" applyBorder="1" applyAlignment="1">
      <alignment horizontal="left"/>
    </xf>
    <xf numFmtId="178" fontId="11" fillId="0" borderId="107" xfId="0" applyNumberFormat="1" applyFont="1" applyBorder="1" applyAlignment="1" applyProtection="1">
      <protection locked="0"/>
    </xf>
    <xf numFmtId="178" fontId="11" fillId="0" borderId="108" xfId="0" applyNumberFormat="1" applyFont="1" applyBorder="1" applyAlignment="1" applyProtection="1">
      <protection locked="0"/>
    </xf>
    <xf numFmtId="178" fontId="11" fillId="0" borderId="109" xfId="0" applyNumberFormat="1" applyFont="1" applyBorder="1" applyAlignment="1" applyProtection="1">
      <protection locked="0"/>
    </xf>
    <xf numFmtId="178" fontId="11" fillId="0" borderId="78" xfId="0" applyNumberFormat="1" applyFont="1" applyBorder="1" applyAlignment="1" applyProtection="1">
      <alignment horizontal="right"/>
      <protection locked="0"/>
    </xf>
    <xf numFmtId="178" fontId="11" fillId="0" borderId="83" xfId="0" applyNumberFormat="1" applyFont="1" applyBorder="1" applyAlignment="1" applyProtection="1">
      <alignment horizontal="right"/>
      <protection locked="0"/>
    </xf>
    <xf numFmtId="178" fontId="11" fillId="0" borderId="97" xfId="0" applyNumberFormat="1" applyFont="1" applyBorder="1" applyAlignment="1" applyProtection="1">
      <alignment horizontal="right"/>
      <protection locked="0"/>
    </xf>
    <xf numFmtId="0" fontId="4" fillId="0" borderId="125" xfId="0" applyFont="1" applyBorder="1" applyAlignment="1">
      <alignment horizontal="center"/>
    </xf>
    <xf numFmtId="0" fontId="4" fillId="0" borderId="152" xfId="0" applyFont="1" applyBorder="1" applyAlignment="1">
      <alignment horizontal="center"/>
    </xf>
    <xf numFmtId="0" fontId="4" fillId="0" borderId="125" xfId="0" applyFont="1" applyBorder="1" applyAlignment="1">
      <alignment horizontal="left"/>
    </xf>
    <xf numFmtId="0" fontId="4" fillId="0" borderId="152" xfId="0" applyFont="1" applyBorder="1" applyAlignment="1">
      <alignment horizontal="left"/>
    </xf>
    <xf numFmtId="177" fontId="11" fillId="0" borderId="107" xfId="0" applyNumberFormat="1" applyFont="1" applyBorder="1" applyAlignment="1" applyProtection="1">
      <alignment horizontal="right" vertical="center"/>
      <protection locked="0"/>
    </xf>
    <xf numFmtId="177" fontId="11" fillId="0" borderId="108" xfId="0" applyNumberFormat="1" applyFont="1" applyBorder="1" applyAlignment="1" applyProtection="1">
      <alignment horizontal="right" vertical="center"/>
      <protection locked="0"/>
    </xf>
    <xf numFmtId="177" fontId="11" fillId="0" borderId="111" xfId="0" applyNumberFormat="1" applyFont="1" applyBorder="1" applyAlignment="1" applyProtection="1">
      <alignment horizontal="right" vertical="center"/>
      <protection locked="0"/>
    </xf>
    <xf numFmtId="0" fontId="12" fillId="0" borderId="112" xfId="0" applyFont="1" applyBorder="1" applyAlignment="1">
      <alignment horizontal="left"/>
    </xf>
    <xf numFmtId="0" fontId="12" fillId="0" borderId="15" xfId="0" applyFont="1" applyBorder="1" applyAlignment="1">
      <alignment horizontal="left"/>
    </xf>
    <xf numFmtId="178" fontId="11" fillId="0" borderId="22" xfId="0" applyNumberFormat="1" applyFont="1" applyBorder="1" applyAlignment="1" applyProtection="1">
      <protection locked="0"/>
    </xf>
    <xf numFmtId="178" fontId="11" fillId="0" borderId="15" xfId="0" applyNumberFormat="1" applyFont="1" applyBorder="1" applyAlignment="1" applyProtection="1">
      <protection locked="0"/>
    </xf>
    <xf numFmtId="178" fontId="11" fillId="0" borderId="116" xfId="0" applyNumberFormat="1" applyFont="1" applyBorder="1" applyAlignment="1" applyProtection="1">
      <protection locked="0"/>
    </xf>
    <xf numFmtId="0" fontId="10" fillId="0" borderId="150" xfId="0" applyFont="1" applyBorder="1" applyAlignment="1">
      <alignment horizontal="center"/>
    </xf>
    <xf numFmtId="0" fontId="10" fillId="0" borderId="151" xfId="0" applyFont="1" applyBorder="1" applyAlignment="1">
      <alignment horizontal="center"/>
    </xf>
    <xf numFmtId="178" fontId="11" fillId="0" borderId="72" xfId="0" applyNumberFormat="1" applyFont="1" applyBorder="1" applyAlignment="1" applyProtection="1">
      <protection locked="0"/>
    </xf>
    <xf numFmtId="178" fontId="11" fillId="0" borderId="81" xfId="0" applyNumberFormat="1" applyFont="1" applyBorder="1" applyAlignment="1" applyProtection="1">
      <protection locked="0"/>
    </xf>
    <xf numFmtId="178" fontId="11" fillId="0" borderId="100" xfId="0" applyNumberFormat="1" applyFont="1" applyBorder="1" applyAlignment="1" applyProtection="1">
      <protection locked="0"/>
    </xf>
    <xf numFmtId="0" fontId="4" fillId="0" borderId="71" xfId="0" applyFont="1" applyBorder="1" applyAlignment="1">
      <alignment horizontal="left"/>
    </xf>
    <xf numFmtId="0" fontId="4" fillId="0" borderId="90" xfId="0" applyFont="1" applyBorder="1" applyAlignment="1">
      <alignment horizontal="left"/>
    </xf>
    <xf numFmtId="177" fontId="11" fillId="0" borderId="22" xfId="0" applyNumberFormat="1" applyFont="1" applyBorder="1" applyAlignment="1" applyProtection="1">
      <alignment horizontal="right" vertical="center"/>
      <protection locked="0"/>
    </xf>
    <xf numFmtId="177" fontId="11" fillId="0" borderId="15" xfId="0" applyNumberFormat="1" applyFont="1" applyBorder="1" applyAlignment="1" applyProtection="1">
      <alignment horizontal="right" vertical="center"/>
      <protection locked="0"/>
    </xf>
    <xf numFmtId="177" fontId="11" fillId="0" borderId="14" xfId="0" applyNumberFormat="1" applyFont="1" applyBorder="1" applyAlignment="1" applyProtection="1">
      <alignment horizontal="right" vertical="center"/>
      <protection locked="0"/>
    </xf>
    <xf numFmtId="0" fontId="12" fillId="0" borderId="104" xfId="0" applyFont="1" applyBorder="1" applyAlignment="1">
      <alignment horizontal="left"/>
    </xf>
    <xf numFmtId="0" fontId="12" fillId="0" borderId="108" xfId="0" applyFont="1" applyBorder="1" applyAlignment="1">
      <alignment horizontal="left"/>
    </xf>
    <xf numFmtId="0" fontId="4" fillId="0" borderId="12" xfId="0" applyFont="1" applyBorder="1" applyAlignment="1">
      <alignment horizontal="left"/>
    </xf>
    <xf numFmtId="0" fontId="4" fillId="0" borderId="0" xfId="0" applyFont="1" applyAlignment="1">
      <alignment horizontal="left"/>
    </xf>
    <xf numFmtId="178" fontId="44" fillId="0" borderId="21" xfId="0" applyNumberFormat="1" applyFont="1" applyBorder="1" applyAlignment="1">
      <alignment horizontal="center"/>
    </xf>
    <xf numFmtId="178" fontId="44" fillId="0" borderId="0" xfId="0" applyNumberFormat="1" applyFont="1" applyAlignment="1">
      <alignment horizontal="center"/>
    </xf>
    <xf numFmtId="178" fontId="44" fillId="0" borderId="124" xfId="0" applyNumberFormat="1" applyFont="1" applyBorder="1" applyAlignment="1">
      <alignment horizontal="center"/>
    </xf>
    <xf numFmtId="0" fontId="29" fillId="0" borderId="161" xfId="0" applyFont="1" applyBorder="1" applyAlignment="1">
      <alignment horizontal="left"/>
    </xf>
    <xf numFmtId="0" fontId="29" fillId="0" borderId="162" xfId="0" applyFont="1" applyBorder="1" applyAlignment="1">
      <alignment horizontal="left"/>
    </xf>
    <xf numFmtId="0" fontId="19" fillId="0" borderId="95" xfId="0" applyFont="1" applyBorder="1" applyAlignment="1">
      <alignment horizontal="center"/>
    </xf>
    <xf numFmtId="0" fontId="19" fillId="0" borderId="83" xfId="0" applyFont="1" applyBorder="1" applyAlignment="1">
      <alignment horizontal="center"/>
    </xf>
    <xf numFmtId="0" fontId="19" fillId="0" borderId="199" xfId="0" applyFont="1" applyBorder="1" applyAlignment="1">
      <alignment horizontal="center"/>
    </xf>
    <xf numFmtId="0" fontId="10" fillId="0" borderId="122" xfId="0" applyFont="1" applyBorder="1" applyAlignment="1">
      <alignment horizontal="left"/>
    </xf>
    <xf numFmtId="0" fontId="21" fillId="0" borderId="20" xfId="0" applyFont="1" applyBorder="1" applyAlignment="1">
      <alignment horizontal="left"/>
    </xf>
    <xf numFmtId="0" fontId="21" fillId="0" borderId="123" xfId="0" applyFont="1" applyBorder="1" applyAlignment="1">
      <alignment horizontal="left"/>
    </xf>
    <xf numFmtId="0" fontId="4" fillId="0" borderId="36" xfId="0" applyFont="1" applyBorder="1" applyAlignment="1">
      <alignment horizontal="left"/>
    </xf>
    <xf numFmtId="0" fontId="4" fillId="0" borderId="194" xfId="0" applyFont="1" applyBorder="1" applyAlignment="1">
      <alignment horizontal="left"/>
    </xf>
    <xf numFmtId="0" fontId="22" fillId="3" borderId="21" xfId="0" applyFont="1" applyFill="1" applyBorder="1" applyAlignment="1" applyProtection="1">
      <alignment horizontal="center"/>
      <protection locked="0"/>
    </xf>
    <xf numFmtId="0" fontId="22" fillId="3" borderId="0" xfId="0" applyFont="1" applyFill="1" applyAlignment="1" applyProtection="1">
      <alignment horizontal="center"/>
      <protection locked="0"/>
    </xf>
    <xf numFmtId="178" fontId="12" fillId="0" borderId="160" xfId="0" applyNumberFormat="1" applyFont="1" applyBorder="1" applyAlignment="1" applyProtection="1">
      <alignment horizontal="center"/>
      <protection locked="0"/>
    </xf>
    <xf numFmtId="178" fontId="12" fillId="0" borderId="196" xfId="0" applyNumberFormat="1" applyFont="1" applyBorder="1" applyAlignment="1" applyProtection="1">
      <alignment horizontal="center"/>
      <protection locked="0"/>
    </xf>
    <xf numFmtId="0" fontId="4" fillId="0" borderId="154" xfId="0" applyFont="1" applyBorder="1" applyAlignment="1">
      <alignment horizontal="left" vertical="center"/>
    </xf>
    <xf numFmtId="0" fontId="4" fillId="0" borderId="155" xfId="0" applyFont="1" applyBorder="1" applyAlignment="1">
      <alignment horizontal="left" vertical="center"/>
    </xf>
    <xf numFmtId="177" fontId="11" fillId="0" borderId="130" xfId="0" applyNumberFormat="1" applyFont="1" applyBorder="1" applyAlignment="1" applyProtection="1">
      <alignment horizontal="right" vertical="center"/>
      <protection locked="0"/>
    </xf>
    <xf numFmtId="177" fontId="11" fillId="0" borderId="156" xfId="0" applyNumberFormat="1" applyFont="1" applyBorder="1" applyAlignment="1" applyProtection="1">
      <alignment horizontal="right" vertical="center"/>
      <protection locked="0"/>
    </xf>
    <xf numFmtId="177" fontId="11" fillId="0" borderId="131" xfId="0" applyNumberFormat="1" applyFont="1" applyBorder="1" applyAlignment="1" applyProtection="1">
      <alignment horizontal="right" vertical="center"/>
      <protection locked="0"/>
    </xf>
    <xf numFmtId="0" fontId="29" fillId="0" borderId="160" xfId="0" applyFont="1" applyBorder="1" applyAlignment="1">
      <alignment horizontal="left" shrinkToFit="1"/>
    </xf>
    <xf numFmtId="0" fontId="29" fillId="0" borderId="161" xfId="0" applyFont="1" applyBorder="1" applyAlignment="1">
      <alignment horizontal="left" shrinkToFit="1"/>
    </xf>
    <xf numFmtId="0" fontId="28" fillId="0" borderId="203" xfId="0" applyFont="1" applyBorder="1" applyAlignment="1" applyProtection="1">
      <alignment horizontal="left"/>
      <protection locked="0"/>
    </xf>
    <xf numFmtId="0" fontId="28" fillId="0" borderId="85" xfId="0" applyFont="1" applyBorder="1" applyAlignment="1" applyProtection="1">
      <alignment horizontal="left"/>
      <protection locked="0"/>
    </xf>
    <xf numFmtId="0" fontId="28" fillId="0" borderId="192" xfId="0" applyFont="1" applyBorder="1" applyAlignment="1" applyProtection="1">
      <alignment horizontal="left"/>
      <protection locked="0"/>
    </xf>
    <xf numFmtId="179" fontId="1" fillId="0" borderId="9" xfId="0" applyNumberFormat="1" applyFont="1" applyBorder="1" applyAlignment="1">
      <alignment horizontal="center" vertical="center" shrinkToFit="1"/>
    </xf>
    <xf numFmtId="179" fontId="1" fillId="0" borderId="1" xfId="0" applyNumberFormat="1" applyFont="1" applyBorder="1" applyAlignment="1">
      <alignment horizontal="center" vertical="center" shrinkToFit="1"/>
    </xf>
    <xf numFmtId="179" fontId="1" fillId="0" borderId="10" xfId="0" applyNumberFormat="1" applyFont="1" applyBorder="1" applyAlignment="1">
      <alignment horizontal="center" vertical="center" shrinkToFit="1"/>
    </xf>
    <xf numFmtId="0" fontId="4" fillId="0" borderId="129" xfId="0" applyFont="1" applyBorder="1" applyAlignment="1">
      <alignment horizontal="left"/>
    </xf>
    <xf numFmtId="0" fontId="4" fillId="0" borderId="153" xfId="0" applyFont="1" applyBorder="1" applyAlignment="1">
      <alignment horizontal="left"/>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28" fillId="0" borderId="208" xfId="0" applyFont="1" applyBorder="1" applyAlignment="1">
      <alignment horizontal="center"/>
    </xf>
    <xf numFmtId="0" fontId="28" fillId="0" borderId="209" xfId="0" applyFont="1" applyBorder="1" applyAlignment="1">
      <alignment horizontal="center"/>
    </xf>
    <xf numFmtId="0" fontId="28" fillId="0" borderId="215" xfId="0" applyFont="1" applyBorder="1" applyAlignment="1">
      <alignment horizontal="center"/>
    </xf>
    <xf numFmtId="0" fontId="28" fillId="0" borderId="216" xfId="0" applyFont="1" applyBorder="1" applyAlignment="1">
      <alignment horizontal="center"/>
    </xf>
    <xf numFmtId="178" fontId="12" fillId="0" borderId="210" xfId="0" applyNumberFormat="1" applyFont="1" applyBorder="1" applyAlignment="1">
      <alignment horizontal="center"/>
    </xf>
    <xf numFmtId="178" fontId="12" fillId="0" borderId="211" xfId="0" applyNumberFormat="1" applyFont="1" applyBorder="1" applyAlignment="1">
      <alignment horizontal="center"/>
    </xf>
    <xf numFmtId="0" fontId="28" fillId="0" borderId="200" xfId="0" applyFont="1" applyBorder="1" applyAlignment="1" applyProtection="1">
      <alignment horizontal="left"/>
      <protection locked="0"/>
    </xf>
    <xf numFmtId="0" fontId="28" fillId="0" borderId="201" xfId="0" applyFont="1" applyBorder="1" applyAlignment="1" applyProtection="1">
      <alignment horizontal="left"/>
      <protection locked="0"/>
    </xf>
    <xf numFmtId="0" fontId="28" fillId="0" borderId="191" xfId="0" applyFont="1" applyBorder="1" applyAlignment="1" applyProtection="1">
      <alignment horizontal="left"/>
      <protection locked="0"/>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4" fillId="0" borderId="125" xfId="0" applyFont="1" applyBorder="1" applyAlignment="1">
      <alignment horizontal="left" vertical="center"/>
    </xf>
    <xf numFmtId="0" fontId="4" fillId="0" borderId="152" xfId="0" applyFont="1" applyBorder="1" applyAlignment="1">
      <alignment horizontal="left" vertical="center"/>
    </xf>
    <xf numFmtId="0" fontId="28" fillId="0" borderId="202" xfId="0" applyFont="1" applyBorder="1" applyAlignment="1" applyProtection="1">
      <alignment horizontal="left"/>
      <protection locked="0"/>
    </xf>
    <xf numFmtId="0" fontId="28" fillId="0" borderId="126" xfId="0" applyFont="1" applyBorder="1" applyAlignment="1" applyProtection="1">
      <alignment horizontal="left"/>
      <protection locked="0"/>
    </xf>
    <xf numFmtId="0" fontId="28" fillId="0" borderId="193" xfId="0" applyFont="1" applyBorder="1" applyAlignment="1" applyProtection="1">
      <alignment horizontal="left"/>
      <protection locked="0"/>
    </xf>
    <xf numFmtId="0" fontId="28" fillId="0" borderId="217" xfId="0" applyFont="1" applyBorder="1" applyAlignment="1" applyProtection="1">
      <alignment horizontal="left"/>
      <protection locked="0"/>
    </xf>
    <xf numFmtId="0" fontId="28" fillId="0" borderId="218" xfId="0" applyFont="1" applyBorder="1" applyAlignment="1" applyProtection="1">
      <alignment horizontal="left"/>
      <protection locked="0"/>
    </xf>
    <xf numFmtId="178" fontId="11" fillId="0" borderId="51" xfId="0" applyNumberFormat="1" applyFont="1" applyBorder="1" applyAlignment="1" applyProtection="1">
      <alignment horizontal="center"/>
      <protection locked="0"/>
    </xf>
    <xf numFmtId="178" fontId="11" fillId="0" borderId="207" xfId="0" applyNumberFormat="1" applyFont="1" applyBorder="1" applyAlignment="1" applyProtection="1">
      <alignment horizontal="center"/>
      <protection locked="0"/>
    </xf>
    <xf numFmtId="178" fontId="11" fillId="0" borderId="205" xfId="0" applyNumberFormat="1" applyFont="1" applyBorder="1" applyAlignment="1" applyProtection="1">
      <alignment horizontal="center"/>
      <protection locked="0"/>
    </xf>
    <xf numFmtId="178" fontId="11" fillId="0" borderId="220" xfId="0" applyNumberFormat="1" applyFont="1" applyBorder="1" applyAlignment="1" applyProtection="1">
      <alignment horizontal="center"/>
      <protection locked="0"/>
    </xf>
    <xf numFmtId="0" fontId="12" fillId="0" borderId="219" xfId="0" applyFont="1" applyBorder="1" applyAlignment="1" applyProtection="1">
      <alignment horizontal="left"/>
      <protection locked="0"/>
    </xf>
    <xf numFmtId="0" fontId="12" fillId="0" borderId="126" xfId="0" applyFont="1" applyBorder="1" applyAlignment="1" applyProtection="1">
      <alignment horizontal="left"/>
      <protection locked="0"/>
    </xf>
    <xf numFmtId="0" fontId="12" fillId="0" borderId="193" xfId="0" applyFont="1" applyBorder="1" applyAlignment="1" applyProtection="1">
      <alignment horizontal="left"/>
      <protection locked="0"/>
    </xf>
    <xf numFmtId="178" fontId="11" fillId="0" borderId="204" xfId="0" applyNumberFormat="1" applyFont="1" applyBorder="1" applyAlignment="1" applyProtection="1">
      <alignment horizontal="center"/>
      <protection locked="0"/>
    </xf>
    <xf numFmtId="178" fontId="11" fillId="0" borderId="206" xfId="0" applyNumberFormat="1" applyFont="1" applyBorder="1" applyAlignment="1" applyProtection="1">
      <alignment horizontal="center"/>
      <protection locked="0"/>
    </xf>
    <xf numFmtId="0" fontId="12" fillId="4" borderId="72" xfId="0" applyFont="1" applyFill="1" applyBorder="1" applyAlignment="1">
      <alignment horizontal="right" vertical="center"/>
    </xf>
    <xf numFmtId="0" fontId="12" fillId="4" borderId="180" xfId="0" applyFont="1" applyFill="1" applyBorder="1" applyAlignment="1">
      <alignment horizontal="right" vertical="center"/>
    </xf>
    <xf numFmtId="0" fontId="0" fillId="0" borderId="27" xfId="0" applyBorder="1" applyAlignment="1">
      <alignment horizontal="right" vertical="center"/>
    </xf>
    <xf numFmtId="0" fontId="0" fillId="0" borderId="24" xfId="0" applyBorder="1" applyAlignment="1">
      <alignment horizontal="right" vertical="center"/>
    </xf>
    <xf numFmtId="0" fontId="0" fillId="0" borderId="2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6" xfId="0" applyBorder="1" applyAlignment="1" applyProtection="1">
      <alignment horizontal="left" vertical="center"/>
      <protection locked="0"/>
    </xf>
    <xf numFmtId="0" fontId="0" fillId="4" borderId="72" xfId="0" applyFill="1" applyBorder="1" applyAlignment="1">
      <alignment horizontal="right" vertical="center"/>
    </xf>
    <xf numFmtId="0" fontId="0" fillId="4" borderId="73" xfId="0" applyFill="1" applyBorder="1" applyAlignment="1">
      <alignment horizontal="right" vertical="center"/>
    </xf>
    <xf numFmtId="0" fontId="0" fillId="0" borderId="72" xfId="0" applyBorder="1" applyAlignment="1">
      <alignment horizontal="right" vertical="center"/>
    </xf>
    <xf numFmtId="0" fontId="0" fillId="0" borderId="73" xfId="0" applyBorder="1" applyAlignment="1">
      <alignment horizontal="right" vertical="center"/>
    </xf>
    <xf numFmtId="0" fontId="0" fillId="4" borderId="180" xfId="0" applyFill="1" applyBorder="1" applyAlignment="1">
      <alignment horizontal="right" vertical="center"/>
    </xf>
    <xf numFmtId="0" fontId="31" fillId="0" borderId="72" xfId="0" applyFont="1" applyBorder="1" applyAlignment="1">
      <alignment horizontal="right" vertical="center"/>
    </xf>
    <xf numFmtId="0" fontId="31" fillId="0" borderId="73" xfId="0" applyFont="1" applyBorder="1" applyAlignment="1">
      <alignment horizontal="right" vertical="center"/>
    </xf>
    <xf numFmtId="0" fontId="0" fillId="0" borderId="180" xfId="0" applyBorder="1" applyAlignment="1">
      <alignment horizontal="right"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8" fillId="4" borderId="72" xfId="0" applyFont="1" applyFill="1" applyBorder="1" applyAlignment="1">
      <alignment horizontal="center" vertical="center"/>
    </xf>
    <xf numFmtId="0" fontId="38" fillId="4" borderId="180" xfId="0" applyFont="1" applyFill="1" applyBorder="1" applyAlignment="1">
      <alignment horizontal="center" vertical="center"/>
    </xf>
    <xf numFmtId="0" fontId="38" fillId="0" borderId="72" xfId="0" applyFont="1" applyBorder="1" applyAlignment="1">
      <alignment horizontal="center" vertical="center"/>
    </xf>
    <xf numFmtId="0" fontId="38" fillId="0" borderId="180" xfId="0" applyFont="1" applyBorder="1" applyAlignment="1">
      <alignment horizontal="center" vertical="center"/>
    </xf>
    <xf numFmtId="0" fontId="39" fillId="0" borderId="80" xfId="0" applyFont="1" applyBorder="1" applyAlignment="1">
      <alignment horizontal="center" vertical="center"/>
    </xf>
    <xf numFmtId="0" fontId="39" fillId="0" borderId="81" xfId="0" applyFont="1" applyBorder="1" applyAlignment="1">
      <alignment horizontal="center" vertical="center"/>
    </xf>
    <xf numFmtId="0" fontId="39" fillId="0" borderId="73" xfId="0" applyFont="1" applyBorder="1" applyAlignment="1">
      <alignment horizontal="center" vertical="center"/>
    </xf>
    <xf numFmtId="0" fontId="39" fillId="0" borderId="72" xfId="0" applyFont="1" applyBorder="1" applyAlignment="1">
      <alignment horizontal="center" vertical="center"/>
    </xf>
    <xf numFmtId="0" fontId="39" fillId="0" borderId="180" xfId="0" applyFont="1" applyBorder="1" applyAlignment="1">
      <alignment horizontal="center" vertical="center"/>
    </xf>
    <xf numFmtId="0" fontId="39" fillId="4" borderId="72" xfId="0" applyFont="1" applyFill="1" applyBorder="1" applyAlignment="1">
      <alignment horizontal="center" vertical="center"/>
    </xf>
    <xf numFmtId="0" fontId="39" fillId="4" borderId="180" xfId="0" applyFont="1" applyFill="1" applyBorder="1" applyAlignment="1">
      <alignment horizontal="center" vertical="center"/>
    </xf>
    <xf numFmtId="0" fontId="38" fillId="0" borderId="185" xfId="0" applyFont="1" applyBorder="1" applyAlignment="1">
      <alignment horizontal="center" vertical="center"/>
    </xf>
    <xf numFmtId="0" fontId="38" fillId="0" borderId="186" xfId="0" applyFont="1" applyBorder="1" applyAlignment="1">
      <alignment horizontal="center" vertical="center"/>
    </xf>
    <xf numFmtId="0" fontId="28" fillId="0" borderId="27" xfId="0" applyFont="1" applyBorder="1" applyAlignment="1">
      <alignment horizontal="center" vertical="center"/>
    </xf>
    <xf numFmtId="0" fontId="28" fillId="0" borderId="26" xfId="0" applyFont="1" applyBorder="1" applyAlignment="1">
      <alignment horizontal="center" vertical="center"/>
    </xf>
    <xf numFmtId="0" fontId="34" fillId="0" borderId="23" xfId="0" applyFont="1" applyBorder="1" applyAlignment="1">
      <alignment horizontal="right" vertical="center"/>
    </xf>
    <xf numFmtId="0" fontId="34" fillId="0" borderId="25" xfId="0" applyFont="1" applyBorder="1" applyAlignment="1">
      <alignment horizontal="right" vertical="center"/>
    </xf>
    <xf numFmtId="0" fontId="34" fillId="0" borderId="26" xfId="0" applyFont="1" applyBorder="1" applyAlignment="1">
      <alignment horizontal="right"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0" fillId="0" borderId="176" xfId="0" applyBorder="1" applyAlignment="1">
      <alignment horizontal="center" vertical="center"/>
    </xf>
    <xf numFmtId="0" fontId="0" fillId="0" borderId="175" xfId="0" applyBorder="1" applyAlignment="1">
      <alignment horizontal="center" vertical="center"/>
    </xf>
    <xf numFmtId="0" fontId="38" fillId="4" borderId="185" xfId="0" applyFont="1" applyFill="1" applyBorder="1" applyAlignment="1">
      <alignment horizontal="center" vertical="center"/>
    </xf>
    <xf numFmtId="0" fontId="38" fillId="4" borderId="186" xfId="0" applyFont="1" applyFill="1" applyBorder="1" applyAlignment="1">
      <alignment horizontal="center" vertical="center"/>
    </xf>
    <xf numFmtId="0" fontId="0" fillId="0" borderId="179" xfId="0" applyBorder="1" applyAlignment="1">
      <alignment horizontal="center" vertical="center"/>
    </xf>
    <xf numFmtId="0" fontId="39" fillId="0" borderId="27" xfId="0" applyFont="1" applyBorder="1" applyAlignment="1">
      <alignment horizontal="left" vertical="center"/>
    </xf>
    <xf numFmtId="0" fontId="39" fillId="0" borderId="24" xfId="0" applyFont="1" applyBorder="1" applyAlignment="1">
      <alignment horizontal="left" vertical="center"/>
    </xf>
    <xf numFmtId="178" fontId="11" fillId="0" borderId="27" xfId="0" applyNumberFormat="1" applyFont="1" applyBorder="1" applyAlignment="1" applyProtection="1">
      <alignment horizontal="center" vertical="center"/>
      <protection locked="0"/>
    </xf>
    <xf numFmtId="178" fontId="11" fillId="0" borderId="26" xfId="0" applyNumberFormat="1" applyFont="1" applyBorder="1" applyAlignment="1" applyProtection="1">
      <alignment horizontal="center" vertical="center"/>
      <protection locked="0"/>
    </xf>
    <xf numFmtId="0" fontId="33" fillId="0" borderId="80" xfId="0" applyFont="1" applyBorder="1" applyAlignment="1">
      <alignment horizontal="right" vertical="center"/>
    </xf>
    <xf numFmtId="0" fontId="33" fillId="0" borderId="81" xfId="0" applyFont="1" applyBorder="1" applyAlignment="1">
      <alignment horizontal="right" vertical="center"/>
    </xf>
    <xf numFmtId="0" fontId="33" fillId="0" borderId="180" xfId="0" applyFont="1" applyBorder="1" applyAlignment="1">
      <alignment horizontal="right" vertical="center"/>
    </xf>
    <xf numFmtId="0" fontId="31" fillId="0" borderId="80" xfId="0" applyFont="1" applyBorder="1" applyAlignment="1">
      <alignment horizontal="center" vertical="center"/>
    </xf>
    <xf numFmtId="178" fontId="11" fillId="0" borderId="72" xfId="0" applyNumberFormat="1" applyFont="1" applyBorder="1" applyAlignment="1" applyProtection="1">
      <alignment horizontal="center" vertical="center"/>
      <protection locked="0"/>
    </xf>
    <xf numFmtId="178" fontId="11" fillId="0" borderId="180" xfId="0" applyNumberFormat="1" applyFont="1" applyBorder="1" applyAlignment="1" applyProtection="1">
      <alignment horizontal="center" vertical="center"/>
      <protection locked="0"/>
    </xf>
    <xf numFmtId="0" fontId="39" fillId="0" borderId="72" xfId="0" applyFont="1" applyBorder="1" applyAlignment="1">
      <alignment horizontal="left" vertical="center" shrinkToFit="1"/>
    </xf>
    <xf numFmtId="0" fontId="39" fillId="0" borderId="73" xfId="0" applyFont="1" applyBorder="1" applyAlignment="1">
      <alignment horizontal="left" vertical="center" shrinkToFit="1"/>
    </xf>
    <xf numFmtId="0" fontId="39" fillId="0" borderId="72" xfId="0" applyFont="1" applyBorder="1" applyAlignment="1">
      <alignment horizontal="left" vertical="center"/>
    </xf>
    <xf numFmtId="0" fontId="39" fillId="0" borderId="73" xfId="0" applyFont="1" applyBorder="1" applyAlignment="1">
      <alignment horizontal="left" vertical="center"/>
    </xf>
    <xf numFmtId="0" fontId="31" fillId="0" borderId="81" xfId="0" applyFont="1" applyBorder="1" applyAlignment="1">
      <alignment horizontal="center" vertical="center"/>
    </xf>
    <xf numFmtId="0" fontId="31" fillId="0" borderId="180" xfId="0" applyFont="1" applyBorder="1" applyAlignment="1">
      <alignment horizontal="center" vertical="center"/>
    </xf>
    <xf numFmtId="178" fontId="31" fillId="0" borderId="80" xfId="0" applyNumberFormat="1" applyFont="1" applyBorder="1" applyAlignment="1">
      <alignment horizontal="center" vertical="center"/>
    </xf>
    <xf numFmtId="0" fontId="32" fillId="0" borderId="80" xfId="0" applyFont="1" applyBorder="1" applyAlignment="1">
      <alignment horizontal="right" vertical="center"/>
    </xf>
    <xf numFmtId="0" fontId="32" fillId="0" borderId="81" xfId="0" applyFont="1" applyBorder="1" applyAlignment="1">
      <alignment horizontal="right" vertical="center"/>
    </xf>
    <xf numFmtId="0" fontId="32" fillId="0" borderId="180" xfId="0" applyFont="1" applyBorder="1" applyAlignment="1">
      <alignment horizontal="right" vertical="center"/>
    </xf>
    <xf numFmtId="0" fontId="0" fillId="0" borderId="176" xfId="0" applyBorder="1" applyAlignment="1">
      <alignment horizontal="left" vertical="center"/>
    </xf>
    <xf numFmtId="0" fontId="0" fillId="0" borderId="179" xfId="0" applyBorder="1" applyAlignment="1">
      <alignment horizontal="left" vertical="center"/>
    </xf>
    <xf numFmtId="0" fontId="31" fillId="0" borderId="30" xfId="0" applyFont="1" applyBorder="1" applyAlignment="1">
      <alignment horizontal="center" vertical="center" shrinkToFit="1"/>
    </xf>
    <xf numFmtId="0" fontId="31" fillId="0" borderId="32" xfId="0" applyFont="1" applyBorder="1" applyAlignment="1">
      <alignment horizontal="center" vertical="center" shrinkToFit="1"/>
    </xf>
    <xf numFmtId="178" fontId="11" fillId="0" borderId="176" xfId="0" applyNumberFormat="1" applyFont="1" applyBorder="1" applyAlignment="1" applyProtection="1">
      <alignment horizontal="center" vertical="center"/>
      <protection locked="0"/>
    </xf>
    <xf numFmtId="178" fontId="11" fillId="0" borderId="175" xfId="0" applyNumberFormat="1" applyFont="1" applyBorder="1" applyAlignment="1" applyProtection="1">
      <alignment horizontal="center" vertical="center"/>
      <protection locked="0"/>
    </xf>
    <xf numFmtId="0" fontId="7" fillId="0" borderId="166" xfId="0" applyFont="1" applyBorder="1" applyAlignment="1" applyProtection="1">
      <alignment horizontal="center" vertical="center" shrinkToFit="1"/>
      <protection locked="0"/>
    </xf>
    <xf numFmtId="0" fontId="7" fillId="0" borderId="167"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22" fillId="0" borderId="167" xfId="0" applyFont="1" applyBorder="1" applyAlignment="1">
      <alignment horizontal="center" vertical="center" shrinkToFit="1"/>
    </xf>
    <xf numFmtId="0" fontId="22" fillId="0" borderId="168" xfId="0" applyFont="1" applyBorder="1" applyAlignment="1">
      <alignment horizontal="center" vertical="center" shrinkToFit="1"/>
    </xf>
    <xf numFmtId="0" fontId="22" fillId="0" borderId="163" xfId="0" applyFont="1" applyBorder="1" applyAlignment="1">
      <alignment horizontal="center" vertical="center"/>
    </xf>
    <xf numFmtId="0" fontId="22" fillId="0" borderId="165" xfId="0" applyFont="1" applyBorder="1" applyAlignment="1">
      <alignment horizontal="center" vertical="center"/>
    </xf>
    <xf numFmtId="0" fontId="42" fillId="0" borderId="7" xfId="0" applyFont="1" applyBorder="1" applyAlignment="1">
      <alignment horizontal="center" vertical="center"/>
    </xf>
    <xf numFmtId="0" fontId="42" fillId="0" borderId="15" xfId="0" applyFont="1" applyBorder="1" applyAlignment="1">
      <alignment horizontal="center" vertical="center"/>
    </xf>
    <xf numFmtId="0" fontId="42" fillId="0" borderId="7" xfId="0" applyFont="1" applyBorder="1" applyAlignment="1">
      <alignment horizontal="left" vertical="center"/>
    </xf>
    <xf numFmtId="0" fontId="42" fillId="0" borderId="15" xfId="0" applyFont="1" applyBorder="1" applyAlignment="1">
      <alignment horizontal="left" vertical="center"/>
    </xf>
    <xf numFmtId="0" fontId="7" fillId="0" borderId="170" xfId="0" applyFont="1" applyBorder="1" applyAlignment="1" applyProtection="1">
      <alignment horizontal="center" vertical="center" shrinkToFit="1"/>
      <protection locked="0"/>
    </xf>
    <xf numFmtId="0" fontId="7" fillId="0" borderId="171"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22" fillId="0" borderId="171" xfId="0" applyFont="1" applyBorder="1" applyAlignment="1" applyProtection="1">
      <alignment horizontal="center" vertical="center" shrinkToFit="1"/>
      <protection locked="0"/>
    </xf>
    <xf numFmtId="0" fontId="22" fillId="0" borderId="172" xfId="0" applyFont="1" applyBorder="1" applyAlignment="1" applyProtection="1">
      <alignment horizontal="center" vertical="center" shrinkToFit="1"/>
      <protection locked="0"/>
    </xf>
    <xf numFmtId="0" fontId="0" fillId="0" borderId="173" xfId="0" applyBorder="1" applyAlignment="1">
      <alignment horizontal="center" vertical="center"/>
    </xf>
    <xf numFmtId="0" fontId="0" fillId="0" borderId="174" xfId="0" applyBorder="1" applyAlignment="1">
      <alignment horizontal="center" vertical="center"/>
    </xf>
    <xf numFmtId="0" fontId="31" fillId="0" borderId="173" xfId="0" applyFont="1" applyBorder="1" applyAlignment="1">
      <alignment horizontal="center" vertical="center"/>
    </xf>
    <xf numFmtId="0" fontId="31" fillId="0" borderId="179" xfId="0" applyFont="1" applyBorder="1" applyAlignment="1">
      <alignment horizontal="center" vertical="center"/>
    </xf>
    <xf numFmtId="0" fontId="41" fillId="0" borderId="5"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42" fillId="0" borderId="15" xfId="0" applyFont="1" applyBorder="1" applyAlignment="1" applyProtection="1">
      <alignment horizontal="center" vertical="center"/>
      <protection locked="0"/>
    </xf>
    <xf numFmtId="177" fontId="11" fillId="0" borderId="37" xfId="0" applyNumberFormat="1" applyFont="1" applyBorder="1" applyAlignment="1">
      <alignment horizontal="right" vertical="center"/>
    </xf>
    <xf numFmtId="177" fontId="11" fillId="0" borderId="45" xfId="0" applyNumberFormat="1" applyFont="1" applyBorder="1" applyAlignment="1">
      <alignment horizontal="right" vertical="center"/>
    </xf>
    <xf numFmtId="177" fontId="11" fillId="0" borderId="38" xfId="0" applyNumberFormat="1" applyFont="1" applyBorder="1" applyAlignment="1">
      <alignment horizontal="right" vertical="center"/>
    </xf>
    <xf numFmtId="177" fontId="11" fillId="0" borderId="130" xfId="0" applyNumberFormat="1" applyFont="1" applyBorder="1" applyAlignment="1">
      <alignment horizontal="right" vertical="center"/>
    </xf>
    <xf numFmtId="177" fontId="11" fillId="0" borderId="156" xfId="0" applyNumberFormat="1" applyFont="1" applyBorder="1" applyAlignment="1">
      <alignment horizontal="right" vertical="center"/>
    </xf>
    <xf numFmtId="177" fontId="11" fillId="0" borderId="131" xfId="0" applyNumberFormat="1" applyFont="1" applyBorder="1" applyAlignment="1">
      <alignment horizontal="right" vertical="center"/>
    </xf>
    <xf numFmtId="177" fontId="11" fillId="0" borderId="51" xfId="0" applyNumberFormat="1" applyFont="1" applyBorder="1" applyAlignment="1">
      <alignment horizontal="right" vertical="center"/>
    </xf>
    <xf numFmtId="177" fontId="11" fillId="0" borderId="85" xfId="0" applyNumberFormat="1" applyFont="1" applyBorder="1" applyAlignment="1">
      <alignment horizontal="right" vertical="center"/>
    </xf>
    <xf numFmtId="177" fontId="11" fillId="0" borderId="52" xfId="0" applyNumberFormat="1" applyFont="1" applyBorder="1" applyAlignment="1">
      <alignment horizontal="right" vertical="center"/>
    </xf>
    <xf numFmtId="0" fontId="28" fillId="0" borderId="203" xfId="0" applyFont="1" applyBorder="1" applyAlignment="1">
      <alignment horizontal="left"/>
    </xf>
    <xf numFmtId="0" fontId="28" fillId="0" borderId="85" xfId="0" applyFont="1" applyBorder="1" applyAlignment="1">
      <alignment horizontal="left"/>
    </xf>
    <xf numFmtId="0" fontId="28" fillId="0" borderId="192" xfId="0" applyFont="1" applyBorder="1" applyAlignment="1">
      <alignment horizontal="left"/>
    </xf>
    <xf numFmtId="0" fontId="28" fillId="0" borderId="218" xfId="0" applyFont="1" applyBorder="1" applyAlignment="1">
      <alignment horizontal="left"/>
    </xf>
    <xf numFmtId="178" fontId="11" fillId="0" borderId="51" xfId="0" applyNumberFormat="1" applyFont="1" applyBorder="1" applyAlignment="1">
      <alignment horizontal="center"/>
    </xf>
    <xf numFmtId="178" fontId="11" fillId="0" borderId="207" xfId="0" applyNumberFormat="1" applyFont="1" applyBorder="1" applyAlignment="1">
      <alignment horizontal="center"/>
    </xf>
    <xf numFmtId="0" fontId="28" fillId="0" borderId="202" xfId="0" applyFont="1" applyBorder="1" applyAlignment="1">
      <alignment horizontal="left"/>
    </xf>
    <xf numFmtId="0" fontId="28" fillId="0" borderId="126" xfId="0" applyFont="1" applyBorder="1" applyAlignment="1">
      <alignment horizontal="left"/>
    </xf>
    <xf numFmtId="0" fontId="28" fillId="0" borderId="193" xfId="0" applyFont="1" applyBorder="1" applyAlignment="1">
      <alignment horizontal="left"/>
    </xf>
    <xf numFmtId="0" fontId="12" fillId="0" borderId="219" xfId="0" applyFont="1" applyBorder="1" applyAlignment="1">
      <alignment horizontal="left"/>
    </xf>
    <xf numFmtId="0" fontId="12" fillId="0" borderId="126" xfId="0" applyFont="1" applyBorder="1" applyAlignment="1">
      <alignment horizontal="left"/>
    </xf>
    <xf numFmtId="0" fontId="12" fillId="0" borderId="193" xfId="0" applyFont="1" applyBorder="1" applyAlignment="1">
      <alignment horizontal="left"/>
    </xf>
    <xf numFmtId="178" fontId="11" fillId="0" borderId="205" xfId="0" applyNumberFormat="1" applyFont="1" applyBorder="1" applyAlignment="1">
      <alignment horizontal="center"/>
    </xf>
    <xf numFmtId="178" fontId="11" fillId="0" borderId="220" xfId="0" applyNumberFormat="1" applyFont="1" applyBorder="1" applyAlignment="1">
      <alignment horizontal="center"/>
    </xf>
    <xf numFmtId="177" fontId="11" fillId="0" borderId="78" xfId="0" applyNumberFormat="1" applyFont="1" applyBorder="1" applyAlignment="1">
      <alignment horizontal="right" vertical="center"/>
    </xf>
    <xf numFmtId="177" fontId="11" fillId="0" borderId="83" xfId="0" applyNumberFormat="1" applyFont="1" applyBorder="1" applyAlignment="1">
      <alignment horizontal="right" vertical="center"/>
    </xf>
    <xf numFmtId="177" fontId="11" fillId="0" borderId="79" xfId="0" applyNumberFormat="1" applyFont="1" applyBorder="1" applyAlignment="1">
      <alignment horizontal="right" vertical="center"/>
    </xf>
    <xf numFmtId="177" fontId="11" fillId="0" borderId="59" xfId="0" applyNumberFormat="1" applyFont="1" applyBorder="1" applyAlignment="1">
      <alignment horizontal="right" vertical="center"/>
    </xf>
    <xf numFmtId="177" fontId="11" fillId="0" borderId="60" xfId="0" applyNumberFormat="1" applyFont="1" applyBorder="1" applyAlignment="1">
      <alignment horizontal="right" vertical="center"/>
    </xf>
    <xf numFmtId="177" fontId="11" fillId="0" borderId="63" xfId="0" applyNumberFormat="1" applyFont="1" applyBorder="1" applyAlignment="1">
      <alignment horizontal="right" vertical="center"/>
    </xf>
    <xf numFmtId="0" fontId="28" fillId="0" borderId="200" xfId="0" applyFont="1" applyBorder="1" applyAlignment="1">
      <alignment horizontal="left"/>
    </xf>
    <xf numFmtId="0" fontId="28" fillId="0" borderId="201" xfId="0" applyFont="1" applyBorder="1" applyAlignment="1">
      <alignment horizontal="left"/>
    </xf>
    <xf numFmtId="0" fontId="28" fillId="0" borderId="191" xfId="0" applyFont="1" applyBorder="1" applyAlignment="1">
      <alignment horizontal="left"/>
    </xf>
    <xf numFmtId="0" fontId="28" fillId="0" borderId="217" xfId="0" applyFont="1" applyBorder="1" applyAlignment="1">
      <alignment horizontal="left"/>
    </xf>
    <xf numFmtId="178" fontId="11" fillId="0" borderId="204" xfId="0" applyNumberFormat="1" applyFont="1" applyBorder="1" applyAlignment="1">
      <alignment horizontal="center"/>
    </xf>
    <xf numFmtId="178" fontId="11" fillId="0" borderId="206" xfId="0" applyNumberFormat="1" applyFont="1" applyBorder="1" applyAlignment="1">
      <alignment horizontal="center"/>
    </xf>
    <xf numFmtId="178" fontId="12" fillId="0" borderId="160" xfId="0" applyNumberFormat="1" applyFont="1" applyBorder="1" applyAlignment="1">
      <alignment horizontal="center"/>
    </xf>
    <xf numFmtId="178" fontId="12" fillId="0" borderId="196" xfId="0" applyNumberFormat="1" applyFont="1" applyBorder="1" applyAlignment="1">
      <alignment horizontal="center"/>
    </xf>
    <xf numFmtId="0" fontId="22" fillId="0" borderId="21" xfId="0" applyFont="1" applyBorder="1" applyAlignment="1">
      <alignment horizontal="center"/>
    </xf>
    <xf numFmtId="0" fontId="22" fillId="0" borderId="0" xfId="0" applyFont="1" applyAlignment="1">
      <alignment horizontal="center"/>
    </xf>
    <xf numFmtId="178" fontId="11" fillId="0" borderId="59" xfId="0" applyNumberFormat="1" applyFont="1" applyBorder="1" applyAlignment="1"/>
    <xf numFmtId="178" fontId="11" fillId="0" borderId="60" xfId="0" applyNumberFormat="1" applyFont="1" applyBorder="1" applyAlignment="1"/>
    <xf numFmtId="178" fontId="11" fillId="0" borderId="61" xfId="0" applyNumberFormat="1" applyFont="1" applyBorder="1" applyAlignment="1"/>
    <xf numFmtId="178" fontId="11" fillId="0" borderId="72" xfId="0" applyNumberFormat="1" applyFont="1" applyBorder="1" applyAlignment="1"/>
    <xf numFmtId="178" fontId="11" fillId="0" borderId="100" xfId="0" applyNumberFormat="1" applyFont="1" applyBorder="1" applyAlignment="1"/>
    <xf numFmtId="177" fontId="11" fillId="0" borderId="22" xfId="0" applyNumberFormat="1" applyFont="1" applyBorder="1" applyAlignment="1">
      <alignment horizontal="right" vertical="center"/>
    </xf>
    <xf numFmtId="177" fontId="11" fillId="0" borderId="15" xfId="0" applyNumberFormat="1" applyFont="1" applyBorder="1" applyAlignment="1">
      <alignment horizontal="right" vertical="center"/>
    </xf>
    <xf numFmtId="177" fontId="11" fillId="0" borderId="14" xfId="0" applyNumberFormat="1" applyFont="1" applyBorder="1" applyAlignment="1">
      <alignment horizontal="right" vertical="center"/>
    </xf>
    <xf numFmtId="178" fontId="11" fillId="0" borderId="78" xfId="0" applyNumberFormat="1" applyFont="1" applyBorder="1" applyAlignment="1"/>
    <xf numFmtId="178" fontId="11" fillId="0" borderId="83" xfId="0" applyNumberFormat="1" applyFont="1" applyBorder="1" applyAlignment="1"/>
    <xf numFmtId="178" fontId="11" fillId="0" borderId="97" xfId="0" applyNumberFormat="1" applyFont="1" applyBorder="1" applyAlignment="1"/>
    <xf numFmtId="178" fontId="11" fillId="0" borderId="78" xfId="0" applyNumberFormat="1" applyFont="1" applyBorder="1" applyAlignment="1">
      <alignment horizontal="right"/>
    </xf>
    <xf numFmtId="178" fontId="11" fillId="0" borderId="83" xfId="0" applyNumberFormat="1" applyFont="1" applyBorder="1" applyAlignment="1">
      <alignment horizontal="right"/>
    </xf>
    <xf numFmtId="178" fontId="11" fillId="0" borderId="97" xfId="0" applyNumberFormat="1" applyFont="1" applyBorder="1" applyAlignment="1">
      <alignment horizontal="right"/>
    </xf>
    <xf numFmtId="177" fontId="11" fillId="0" borderId="107" xfId="0" applyNumberFormat="1" applyFont="1" applyBorder="1" applyAlignment="1">
      <alignment horizontal="right" vertical="center"/>
    </xf>
    <xf numFmtId="177" fontId="11" fillId="0" borderId="108" xfId="0" applyNumberFormat="1" applyFont="1" applyBorder="1" applyAlignment="1">
      <alignment horizontal="right" vertical="center"/>
    </xf>
    <xf numFmtId="177" fontId="11" fillId="0" borderId="111" xfId="0" applyNumberFormat="1" applyFont="1" applyBorder="1" applyAlignment="1">
      <alignment horizontal="right" vertical="center"/>
    </xf>
    <xf numFmtId="178" fontId="11" fillId="0" borderId="22" xfId="0" applyNumberFormat="1" applyFont="1" applyBorder="1" applyAlignment="1"/>
    <xf numFmtId="178" fontId="11" fillId="0" borderId="15" xfId="0" applyNumberFormat="1" applyFont="1" applyBorder="1" applyAlignment="1"/>
    <xf numFmtId="178" fontId="11" fillId="0" borderId="116" xfId="0" applyNumberFormat="1" applyFont="1" applyBorder="1" applyAlignment="1"/>
    <xf numFmtId="178" fontId="11" fillId="0" borderId="59" xfId="0" applyNumberFormat="1" applyFont="1" applyBorder="1" applyAlignment="1">
      <alignment horizontal="right" vertical="center"/>
    </xf>
    <xf numFmtId="178" fontId="11" fillId="0" borderId="60" xfId="0" applyNumberFormat="1" applyFont="1" applyBorder="1" applyAlignment="1">
      <alignment horizontal="right" vertical="center"/>
    </xf>
    <xf numFmtId="178" fontId="11" fillId="0" borderId="63" xfId="0" applyNumberFormat="1" applyFont="1" applyBorder="1" applyAlignment="1">
      <alignment horizontal="right" vertical="center"/>
    </xf>
    <xf numFmtId="178" fontId="11" fillId="0" borderId="51" xfId="0" applyNumberFormat="1" applyFont="1" applyBorder="1" applyAlignment="1"/>
    <xf numFmtId="178" fontId="11" fillId="0" borderId="85" xfId="0" applyNumberFormat="1" applyFont="1" applyBorder="1" applyAlignment="1"/>
    <xf numFmtId="178" fontId="11" fillId="0" borderId="99" xfId="0" applyNumberFormat="1" applyFont="1" applyBorder="1" applyAlignment="1"/>
    <xf numFmtId="178" fontId="11" fillId="0" borderId="107" xfId="0" applyNumberFormat="1" applyFont="1" applyBorder="1" applyAlignment="1"/>
    <xf numFmtId="178" fontId="11" fillId="0" borderId="108" xfId="0" applyNumberFormat="1" applyFont="1" applyBorder="1" applyAlignment="1"/>
    <xf numFmtId="178" fontId="11" fillId="0" borderId="109" xfId="0" applyNumberFormat="1" applyFont="1" applyBorder="1" applyAlignment="1"/>
    <xf numFmtId="178" fontId="11" fillId="0" borderId="63" xfId="0" applyNumberFormat="1" applyFont="1" applyBorder="1" applyAlignment="1"/>
    <xf numFmtId="178" fontId="11" fillId="0" borderId="66" xfId="0" applyNumberFormat="1" applyFont="1" applyBorder="1" applyAlignment="1"/>
    <xf numFmtId="178" fontId="11" fillId="0" borderId="67" xfId="0" applyNumberFormat="1" applyFont="1" applyBorder="1" applyAlignment="1"/>
    <xf numFmtId="178" fontId="11" fillId="0" borderId="96" xfId="0" applyNumberFormat="1" applyFont="1" applyBorder="1" applyAlignment="1"/>
    <xf numFmtId="178" fontId="11" fillId="0" borderId="79" xfId="0" applyNumberFormat="1" applyFont="1" applyBorder="1" applyAlignment="1"/>
    <xf numFmtId="178" fontId="11" fillId="0" borderId="77" xfId="0" applyNumberFormat="1" applyFont="1" applyBorder="1" applyAlignment="1"/>
    <xf numFmtId="178" fontId="11" fillId="0" borderId="50" xfId="0" applyNumberFormat="1" applyFont="1" applyBorder="1" applyAlignment="1"/>
    <xf numFmtId="178" fontId="11" fillId="0" borderId="52" xfId="0" applyNumberFormat="1" applyFont="1" applyBorder="1" applyAlignment="1"/>
    <xf numFmtId="178" fontId="11" fillId="0" borderId="55" xfId="0" applyNumberFormat="1" applyFont="1" applyBorder="1" applyAlignment="1"/>
    <xf numFmtId="177" fontId="11" fillId="0" borderId="72" xfId="0" applyNumberFormat="1" applyFont="1" applyBorder="1" applyAlignment="1">
      <alignment horizontal="right" vertical="center"/>
    </xf>
    <xf numFmtId="177" fontId="11" fillId="0" borderId="81" xfId="0" applyNumberFormat="1" applyFont="1" applyBorder="1" applyAlignment="1">
      <alignment horizontal="right" vertical="center"/>
    </xf>
    <xf numFmtId="177" fontId="11" fillId="0" borderId="73" xfId="0" applyNumberFormat="1" applyFont="1" applyBorder="1" applyAlignment="1">
      <alignment horizontal="right" vertical="center"/>
    </xf>
    <xf numFmtId="178" fontId="11" fillId="0" borderId="59" xfId="0" applyNumberFormat="1" applyFont="1" applyBorder="1">
      <alignment vertical="center"/>
    </xf>
    <xf numFmtId="178" fontId="11" fillId="0" borderId="60" xfId="0" applyNumberFormat="1" applyFont="1" applyBorder="1">
      <alignment vertical="center"/>
    </xf>
    <xf numFmtId="178" fontId="11" fillId="0" borderId="63" xfId="0" applyNumberFormat="1" applyFont="1" applyBorder="1">
      <alignment vertical="center"/>
    </xf>
    <xf numFmtId="178" fontId="11" fillId="0" borderId="61" xfId="0" applyNumberFormat="1" applyFont="1" applyBorder="1">
      <alignment vertical="center"/>
    </xf>
    <xf numFmtId="178" fontId="11" fillId="0" borderId="66" xfId="0" applyNumberFormat="1" applyFont="1" applyBorder="1">
      <alignment vertical="center"/>
    </xf>
    <xf numFmtId="178" fontId="11" fillId="0" borderId="67" xfId="0" applyNumberFormat="1" applyFont="1" applyBorder="1">
      <alignment vertical="center"/>
    </xf>
    <xf numFmtId="178" fontId="11" fillId="0" borderId="68" xfId="0" applyNumberFormat="1" applyFont="1" applyBorder="1">
      <alignment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28" fillId="0" borderId="28" xfId="0" applyFont="1" applyBorder="1" applyAlignment="1">
      <alignment horizontal="left" vertical="center"/>
    </xf>
    <xf numFmtId="0" fontId="28" fillId="0" borderId="25" xfId="0" applyFont="1" applyBorder="1" applyAlignment="1">
      <alignment horizontal="left" vertical="center"/>
    </xf>
    <xf numFmtId="0" fontId="28" fillId="0" borderId="24" xfId="0" applyFont="1" applyBorder="1" applyAlignment="1">
      <alignment horizontal="left" vertical="center"/>
    </xf>
    <xf numFmtId="178" fontId="11" fillId="0" borderId="37" xfId="0" applyNumberFormat="1" applyFont="1" applyBorder="1">
      <alignment vertical="center"/>
    </xf>
    <xf numFmtId="178" fontId="11" fillId="0" borderId="45" xfId="0" applyNumberFormat="1" applyFont="1" applyBorder="1">
      <alignment vertical="center"/>
    </xf>
    <xf numFmtId="178" fontId="11" fillId="0" borderId="46" xfId="0" applyNumberFormat="1" applyFont="1" applyBorder="1">
      <alignment vertical="center"/>
    </xf>
    <xf numFmtId="0" fontId="1" fillId="0" borderId="5" xfId="0" applyFont="1" applyBorder="1" applyAlignment="1">
      <alignment horizontal="right"/>
    </xf>
    <xf numFmtId="0" fontId="1" fillId="0" borderId="7" xfId="0" applyFont="1" applyBorder="1" applyAlignment="1">
      <alignment horizontal="right"/>
    </xf>
    <xf numFmtId="0" fontId="1" fillId="0" borderId="7" xfId="0" applyFont="1" applyBorder="1" applyAlignment="1"/>
    <xf numFmtId="0" fontId="1" fillId="0" borderId="13" xfId="0" applyFont="1" applyBorder="1" applyAlignment="1"/>
    <xf numFmtId="0" fontId="1" fillId="0" borderId="15" xfId="0" applyFont="1" applyBorder="1" applyAlignment="1"/>
    <xf numFmtId="0" fontId="28" fillId="0" borderId="7" xfId="0" applyFont="1" applyBorder="1" applyAlignment="1">
      <alignment horizontal="center"/>
    </xf>
    <xf numFmtId="0" fontId="28" fillId="0" borderId="15" xfId="0" applyFont="1" applyBorder="1" applyAlignment="1">
      <alignment horizont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28" fillId="0" borderId="22" xfId="0" applyFont="1" applyBorder="1" applyAlignment="1">
      <alignment horizontal="left" vertical="center"/>
    </xf>
    <xf numFmtId="0" fontId="28" fillId="0" borderId="15" xfId="0" applyFont="1" applyBorder="1" applyAlignment="1">
      <alignment horizontal="left" vertical="center"/>
    </xf>
    <xf numFmtId="0" fontId="28" fillId="0" borderId="14" xfId="0" applyFont="1" applyBorder="1" applyAlignment="1">
      <alignment horizontal="left" vertical="center"/>
    </xf>
    <xf numFmtId="184" fontId="7" fillId="0" borderId="166" xfId="0" applyNumberFormat="1" applyFont="1" applyBorder="1">
      <alignment vertical="center"/>
    </xf>
    <xf numFmtId="184" fontId="7" fillId="4" borderId="166" xfId="0" applyNumberFormat="1" applyFont="1" applyFill="1" applyBorder="1">
      <alignment vertical="center"/>
    </xf>
    <xf numFmtId="184" fontId="7" fillId="4" borderId="187" xfId="0" applyNumberFormat="1" applyFont="1" applyFill="1" applyBorder="1">
      <alignment vertical="center"/>
    </xf>
    <xf numFmtId="184" fontId="7" fillId="0" borderId="170" xfId="0" applyNumberFormat="1" applyFont="1" applyBorder="1">
      <alignment vertical="center"/>
    </xf>
  </cellXfs>
  <cellStyles count="1">
    <cellStyle name="標準" xfId="0" builtinId="0"/>
  </cellStyles>
  <dxfs count="166">
    <dxf>
      <fill>
        <patternFill>
          <bgColor rgb="FFFF66CC"/>
        </patternFill>
      </fill>
    </dxf>
    <dxf>
      <font>
        <b/>
        <i val="0"/>
        <u/>
        <color rgb="FF0070C0"/>
      </font>
    </dxf>
    <dxf>
      <fill>
        <patternFill>
          <bgColor rgb="FFFFFFCC"/>
        </patternFill>
      </fill>
    </dxf>
    <dxf>
      <font>
        <b/>
        <i val="0"/>
        <u/>
        <color rgb="FF0070C0"/>
      </font>
    </dxf>
    <dxf>
      <font>
        <b/>
        <i val="0"/>
        <u/>
        <color rgb="FF0070C0"/>
      </font>
    </dxf>
    <dxf>
      <font>
        <b/>
        <i val="0"/>
        <u/>
        <color rgb="FF0070C0"/>
      </font>
    </dxf>
    <dxf>
      <font>
        <b/>
        <i val="0"/>
        <u/>
        <color rgb="FF0070C0"/>
      </font>
    </dxf>
    <dxf>
      <fill>
        <patternFill>
          <bgColor rgb="FFFF9999"/>
        </patternFill>
      </fill>
    </dxf>
    <dxf>
      <fill>
        <patternFill>
          <bgColor rgb="FFFFE5FF"/>
        </patternFill>
      </fill>
    </dxf>
    <dxf>
      <font>
        <b/>
        <i val="0"/>
        <u/>
        <color rgb="FF0070C0"/>
      </font>
    </dxf>
    <dxf>
      <fill>
        <patternFill>
          <bgColor rgb="FFFF99FF"/>
        </patternFill>
      </fill>
    </dxf>
    <dxf>
      <fill>
        <patternFill>
          <bgColor rgb="FFFF0000"/>
        </patternFill>
      </fill>
    </dxf>
    <dxf>
      <font>
        <b/>
        <i val="0"/>
        <u/>
        <color rgb="FF0070C0"/>
      </font>
    </dxf>
    <dxf>
      <font>
        <b/>
        <i val="0"/>
        <u/>
        <color rgb="FF0070C0"/>
      </font>
    </dxf>
    <dxf>
      <fill>
        <patternFill>
          <bgColor rgb="FFFF0000"/>
        </patternFill>
      </fill>
    </dxf>
    <dxf>
      <fill>
        <patternFill>
          <bgColor rgb="FFFF99FF"/>
        </patternFill>
      </fill>
    </dxf>
    <dxf>
      <font>
        <b/>
        <i val="0"/>
        <u/>
        <color rgb="FF0070C0"/>
      </font>
    </dxf>
    <dxf>
      <fill>
        <patternFill>
          <bgColor rgb="FFFF99FF"/>
        </patternFill>
      </fill>
    </dxf>
    <dxf>
      <font>
        <b/>
        <i val="0"/>
        <u/>
        <color rgb="FF0070C0"/>
      </font>
    </dxf>
    <dxf>
      <fill>
        <patternFill>
          <bgColor rgb="FFFFFFCC"/>
        </patternFill>
      </fill>
    </dxf>
    <dxf>
      <fill>
        <patternFill>
          <bgColor rgb="FFFFFFCC"/>
        </patternFill>
      </fill>
    </dxf>
    <dxf>
      <fill>
        <patternFill>
          <bgColor rgb="FFFFFFCC"/>
        </patternFill>
      </fill>
    </dxf>
    <dxf>
      <fill>
        <patternFill>
          <bgColor rgb="FFFF0000"/>
        </patternFill>
      </fill>
    </dxf>
    <dxf>
      <font>
        <b/>
        <i val="0"/>
        <u/>
        <color rgb="FF0070C0"/>
      </font>
    </dxf>
    <dxf>
      <font>
        <b/>
        <i val="0"/>
        <u/>
        <color rgb="FF0070C0"/>
      </font>
    </dxf>
    <dxf>
      <font>
        <b/>
        <i val="0"/>
        <u/>
        <color rgb="FF0070C0"/>
      </font>
    </dxf>
    <dxf>
      <fill>
        <patternFill>
          <bgColor rgb="FFFF99FF"/>
        </patternFill>
      </fill>
    </dxf>
    <dxf>
      <fill>
        <patternFill>
          <bgColor rgb="FFFF0000"/>
        </patternFill>
      </fill>
    </dxf>
    <dxf>
      <fill>
        <patternFill>
          <bgColor rgb="FFFFFFCC"/>
        </patternFill>
      </fill>
    </dxf>
    <dxf>
      <fill>
        <patternFill>
          <bgColor rgb="FFFF0000"/>
        </patternFill>
      </fill>
    </dxf>
    <dxf>
      <fill>
        <patternFill>
          <bgColor rgb="FFFF99FF"/>
        </patternFill>
      </fill>
    </dxf>
    <dxf>
      <fill>
        <patternFill>
          <bgColor rgb="FFFF99FF"/>
        </patternFill>
      </fill>
    </dxf>
    <dxf>
      <font>
        <b/>
        <i val="0"/>
        <u/>
        <color rgb="FF0070C0"/>
      </font>
    </dxf>
    <dxf>
      <font>
        <b/>
        <i val="0"/>
        <u/>
        <color rgb="FF0070C0"/>
      </font>
    </dxf>
    <dxf>
      <fill>
        <patternFill>
          <bgColor rgb="FFFFFFCC"/>
        </patternFill>
      </fill>
    </dxf>
    <dxf>
      <fill>
        <patternFill>
          <bgColor rgb="FFFF0000"/>
        </patternFill>
      </fill>
    </dxf>
    <dxf>
      <fill>
        <patternFill>
          <bgColor rgb="FFFFFFCC"/>
        </patternFill>
      </fill>
    </dxf>
    <dxf>
      <font>
        <b/>
        <i val="0"/>
        <u/>
        <color rgb="FF0070C0"/>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0000"/>
        </patternFill>
      </fill>
    </dxf>
    <dxf>
      <fill>
        <patternFill patternType="none">
          <bgColor auto="1"/>
        </patternFill>
      </fill>
    </dxf>
    <dxf>
      <fill>
        <patternFill>
          <bgColor rgb="FFFFCCFF"/>
        </patternFill>
      </fill>
    </dxf>
    <dxf>
      <fill>
        <patternFill patternType="none">
          <bgColor auto="1"/>
        </patternFill>
      </fill>
    </dxf>
    <dxf>
      <fill>
        <patternFill>
          <bgColor rgb="FF99FF99"/>
        </patternFill>
      </fill>
    </dxf>
    <dxf>
      <fill>
        <patternFill>
          <bgColor rgb="FFFFFF00"/>
        </patternFill>
      </fill>
    </dxf>
    <dxf>
      <fill>
        <patternFill>
          <bgColor rgb="FFFFFF00"/>
        </patternFill>
      </fill>
    </dxf>
    <dxf>
      <fill>
        <patternFill patternType="none">
          <bgColor auto="1"/>
        </patternFill>
      </fill>
    </dxf>
    <dxf>
      <fill>
        <patternFill patternType="solid">
          <bgColor rgb="FFFFFFCC"/>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patternType="none">
          <bgColor auto="1"/>
        </patternFill>
      </fill>
    </dxf>
    <dxf>
      <fill>
        <patternFill>
          <bgColor rgb="FFFFFF00"/>
        </patternFill>
      </fill>
    </dxf>
    <dxf>
      <fill>
        <patternFill>
          <bgColor rgb="FFFFFF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indexed="26"/>
        </patternFill>
      </fill>
    </dxf>
    <dxf>
      <fill>
        <patternFill patternType="none">
          <bgColor indexed="65"/>
        </patternFill>
      </fill>
    </dxf>
    <dxf>
      <fill>
        <patternFill>
          <bgColor rgb="FFFFFFCC"/>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ont>
        <b/>
        <i val="0"/>
        <u/>
        <color rgb="FF0070C0"/>
      </font>
    </dxf>
    <dxf>
      <font>
        <b/>
        <i val="0"/>
        <u/>
        <color rgb="FF0070C0"/>
      </font>
    </dxf>
    <dxf>
      <font>
        <b/>
        <i val="0"/>
        <u/>
        <color rgb="FF0070C0"/>
      </font>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patternType="none">
          <bgColor auto="1"/>
        </patternFill>
      </fill>
    </dxf>
    <dxf>
      <fill>
        <patternFill>
          <bgColor rgb="FFFFFFCC"/>
        </patternFill>
      </fill>
    </dxf>
    <dxf>
      <fill>
        <patternFill patternType="solid">
          <bgColor rgb="FFFFE1FF"/>
        </patternFill>
      </fill>
    </dxf>
    <dxf>
      <fill>
        <patternFill>
          <bgColor rgb="FFFF0000"/>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auto="1"/>
        </patternFill>
      </fill>
    </dxf>
    <dxf>
      <fill>
        <patternFill>
          <bgColor rgb="FF99FF99"/>
        </patternFill>
      </fill>
    </dxf>
    <dxf>
      <fill>
        <patternFill>
          <bgColor rgb="FFFF0000"/>
        </patternFill>
      </fill>
    </dxf>
    <dxf>
      <fill>
        <patternFill>
          <bgColor rgb="FFFFCCFF"/>
        </patternFill>
      </fill>
    </dxf>
    <dxf>
      <fill>
        <patternFill patternType="none">
          <bgColor auto="1"/>
        </patternFill>
      </fill>
    </dxf>
    <dxf>
      <fill>
        <patternFill>
          <bgColor rgb="FFFFFFCC"/>
        </patternFill>
      </fill>
    </dxf>
    <dxf>
      <fill>
        <patternFill patternType="none">
          <bgColor indexed="65"/>
        </patternFill>
      </fill>
    </dxf>
    <dxf>
      <fill>
        <patternFill>
          <bgColor rgb="FFFFFFCC"/>
        </patternFill>
      </fill>
    </dxf>
    <dxf>
      <fill>
        <patternFill>
          <bgColor rgb="FFFFFFCC"/>
        </patternFill>
      </fill>
    </dxf>
    <dxf>
      <fill>
        <patternFill patternType="solid">
          <bgColor rgb="FFFFFFCC"/>
        </patternFill>
      </fill>
    </dxf>
    <dxf>
      <fill>
        <patternFill>
          <bgColor rgb="FFFF0000"/>
        </patternFill>
      </fill>
    </dxf>
    <dxf>
      <font>
        <b/>
        <i val="0"/>
        <u/>
        <color rgb="FF0070C0"/>
      </font>
    </dxf>
    <dxf>
      <font>
        <b/>
        <i val="0"/>
        <u/>
        <color rgb="FF0070C0"/>
      </font>
    </dxf>
    <dxf>
      <font>
        <b/>
        <i val="0"/>
        <u/>
        <color rgb="FF0070C0"/>
      </font>
    </dxf>
    <dxf>
      <fill>
        <patternFill>
          <bgColor rgb="FFFF99FF"/>
        </patternFill>
      </fill>
    </dxf>
    <dxf>
      <font>
        <b/>
        <i val="0"/>
        <u/>
        <color rgb="FF0070C0"/>
      </font>
    </dxf>
    <dxf>
      <fill>
        <patternFill>
          <bgColor rgb="FFFF0000"/>
        </patternFill>
      </fill>
    </dxf>
    <dxf>
      <fill>
        <patternFill patternType="none">
          <bgColor auto="1"/>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patternType="none">
          <bgColor auto="1"/>
        </patternFill>
      </fill>
    </dxf>
    <dxf>
      <fill>
        <patternFill>
          <bgColor rgb="FF99FFCC"/>
        </patternFill>
      </fill>
    </dxf>
    <dxf>
      <fill>
        <patternFill patternType="none">
          <bgColor auto="1"/>
        </patternFill>
      </fill>
    </dxf>
    <dxf>
      <fill>
        <patternFill>
          <bgColor rgb="FF99FFCC"/>
        </patternFill>
      </fill>
    </dxf>
    <dxf>
      <fill>
        <patternFill>
          <bgColor rgb="FF99FFCC"/>
        </patternFill>
      </fill>
    </dxf>
    <dxf>
      <font>
        <b/>
        <i val="0"/>
        <u/>
        <color rgb="FF0070C0"/>
      </font>
    </dxf>
    <dxf>
      <font>
        <b/>
        <i val="0"/>
        <u/>
        <color rgb="FF0070C0"/>
      </font>
    </dxf>
    <dxf>
      <fill>
        <patternFill>
          <bgColor rgb="FFFF99FF"/>
        </patternFill>
      </fill>
    </dxf>
    <dxf>
      <font>
        <b/>
        <i val="0"/>
        <u/>
        <color rgb="FF0070C0"/>
      </font>
      <fill>
        <patternFill patternType="none">
          <bgColor auto="1"/>
        </patternFill>
      </fill>
    </dxf>
    <dxf>
      <font>
        <b/>
        <i val="0"/>
        <u/>
        <color rgb="FF0070C0"/>
      </font>
    </dxf>
    <dxf>
      <fill>
        <patternFill>
          <bgColor rgb="FFFF0000"/>
        </patternFill>
      </fill>
    </dxf>
    <dxf>
      <fill>
        <patternFill>
          <bgColor rgb="FFFF99FF"/>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99FF"/>
        </patternFill>
      </fill>
    </dxf>
    <dxf>
      <font>
        <b/>
        <i val="0"/>
        <u/>
        <color rgb="FF0070C0"/>
      </font>
      <fill>
        <patternFill patternType="none">
          <bgColor auto="1"/>
        </patternFill>
      </fill>
    </dxf>
    <dxf>
      <fill>
        <patternFill>
          <bgColor rgb="FFFFFFCC"/>
        </patternFill>
      </fill>
    </dxf>
    <dxf>
      <fill>
        <patternFill>
          <bgColor rgb="FFFF0000"/>
        </patternFill>
      </fill>
    </dxf>
    <dxf>
      <fill>
        <patternFill>
          <bgColor rgb="FFFF66CC"/>
        </patternFill>
      </fill>
    </dxf>
    <dxf>
      <fill>
        <patternFill>
          <bgColor rgb="FFFF99FF"/>
        </patternFill>
      </fill>
    </dxf>
    <dxf>
      <fill>
        <patternFill>
          <bgColor rgb="FFFF0000"/>
        </patternFill>
      </fill>
    </dxf>
    <dxf>
      <fill>
        <patternFill>
          <bgColor rgb="FFFF99FF"/>
        </patternFill>
      </fill>
    </dxf>
    <dxf>
      <font>
        <b/>
        <i val="0"/>
        <u/>
        <color rgb="FF0070C0"/>
      </font>
    </dxf>
    <dxf>
      <font>
        <b/>
        <i val="0"/>
        <strike val="0"/>
        <u/>
        <color rgb="FF0070C0"/>
      </font>
    </dxf>
    <dxf>
      <fill>
        <patternFill>
          <bgColor rgb="FFFFFFCC"/>
        </patternFill>
      </fill>
    </dxf>
    <dxf>
      <fill>
        <patternFill>
          <bgColor rgb="FFFFFFCC"/>
        </patternFill>
      </fill>
    </dxf>
    <dxf>
      <fill>
        <patternFill>
          <bgColor rgb="FFFFFFCC"/>
        </patternFill>
      </fill>
    </dxf>
    <dxf>
      <fill>
        <patternFill>
          <bgColor rgb="FFFF0000"/>
        </patternFill>
      </fill>
    </dxf>
  </dxfs>
  <tableStyles count="0" defaultTableStyle="TableStyleMedium2" defaultPivotStyle="PivotStyleLight16"/>
  <colors>
    <mruColors>
      <color rgb="FFFFFFCC"/>
      <color rgb="FFFF9999"/>
      <color rgb="FFFFE5FF"/>
      <color rgb="FFFFE1FF"/>
      <color rgb="FFCCFFFF"/>
      <color rgb="FF99FFCC"/>
      <color rgb="FFFFFFFF"/>
      <color rgb="FFFFCCFF"/>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Y$4" noThreeD="1"/>
</file>

<file path=xl/ctrlProps/ctrlProp10.xml><?xml version="1.0" encoding="utf-8"?>
<formControlPr xmlns="http://schemas.microsoft.com/office/spreadsheetml/2009/9/main" objectType="CheckBox" fmlaLink="$AB$6" lockText="1" noThreeD="1"/>
</file>

<file path=xl/ctrlProps/ctrlProp11.xml><?xml version="1.0" encoding="utf-8"?>
<formControlPr xmlns="http://schemas.microsoft.com/office/spreadsheetml/2009/9/main" objectType="CheckBox" fmlaLink="$AB$8" lockText="1" noThreeD="1"/>
</file>

<file path=xl/ctrlProps/ctrlProp12.xml><?xml version="1.0" encoding="utf-8"?>
<formControlPr xmlns="http://schemas.microsoft.com/office/spreadsheetml/2009/9/main" objectType="CheckBox" fmlaLink="$AB$4" lockText="1" noThreeD="1"/>
</file>

<file path=xl/ctrlProps/ctrlProp13.xml><?xml version="1.0" encoding="utf-8"?>
<formControlPr xmlns="http://schemas.microsoft.com/office/spreadsheetml/2009/9/main" objectType="CheckBox" fmlaLink="$Y$10" lockText="1" noThreeD="1"/>
</file>

<file path=xl/ctrlProps/ctrlProp14.xml><?xml version="1.0" encoding="utf-8"?>
<formControlPr xmlns="http://schemas.microsoft.com/office/spreadsheetml/2009/9/main" objectType="CheckBox" fmlaLink="$AB$9" lockText="1" noThreeD="1"/>
</file>

<file path=xl/ctrlProps/ctrlProp15.xml><?xml version="1.0" encoding="utf-8"?>
<formControlPr xmlns="http://schemas.microsoft.com/office/spreadsheetml/2009/9/main" objectType="CheckBox" fmlaLink="$AB$10" lockText="1" noThreeD="1"/>
</file>

<file path=xl/ctrlProps/ctrlProp16.xml><?xml version="1.0" encoding="utf-8"?>
<formControlPr xmlns="http://schemas.microsoft.com/office/spreadsheetml/2009/9/main" objectType="CheckBox" fmlaLink="$W$9" lockText="1" noThreeD="1"/>
</file>

<file path=xl/ctrlProps/ctrlProp17.xml><?xml version="1.0" encoding="utf-8"?>
<formControlPr xmlns="http://schemas.microsoft.com/office/spreadsheetml/2009/9/main" objectType="CheckBox" fmlaLink="$W$11" lockText="1" noThreeD="1"/>
</file>

<file path=xl/ctrlProps/ctrlProp18.xml><?xml version="1.0" encoding="utf-8"?>
<formControlPr xmlns="http://schemas.microsoft.com/office/spreadsheetml/2009/9/main" objectType="CheckBox" fmlaLink="$W$10" lockText="1" noThreeD="1"/>
</file>

<file path=xl/ctrlProps/ctrlProp19.xml><?xml version="1.0" encoding="utf-8"?>
<formControlPr xmlns="http://schemas.microsoft.com/office/spreadsheetml/2009/9/main" objectType="CheckBox" fmlaLink="$W$12" lockText="1" noThreeD="1"/>
</file>

<file path=xl/ctrlProps/ctrlProp2.xml><?xml version="1.0" encoding="utf-8"?>
<formControlPr xmlns="http://schemas.microsoft.com/office/spreadsheetml/2009/9/main" objectType="CheckBox" fmlaLink="$Y$7" lockText="1" noThreeD="1"/>
</file>

<file path=xl/ctrlProps/ctrlProp20.xml><?xml version="1.0" encoding="utf-8"?>
<formControlPr xmlns="http://schemas.microsoft.com/office/spreadsheetml/2009/9/main" objectType="CheckBox" fmlaLink="$W$4" lockText="1" noThreeD="1"/>
</file>

<file path=xl/ctrlProps/ctrlProp21.xml><?xml version="1.0" encoding="utf-8"?>
<formControlPr xmlns="http://schemas.microsoft.com/office/spreadsheetml/2009/9/main" objectType="CheckBox" fmlaLink="$W$6" lockText="1" noThreeD="1"/>
</file>

<file path=xl/ctrlProps/ctrlProp22.xml><?xml version="1.0" encoding="utf-8"?>
<formControlPr xmlns="http://schemas.microsoft.com/office/spreadsheetml/2009/9/main" objectType="CheckBox" fmlaLink="$W$5" lockText="1" noThreeD="1"/>
</file>

<file path=xl/ctrlProps/ctrlProp23.xml><?xml version="1.0" encoding="utf-8"?>
<formControlPr xmlns="http://schemas.microsoft.com/office/spreadsheetml/2009/9/main" objectType="CheckBox" fmlaLink="$W$7" lockText="1" noThreeD="1"/>
</file>

<file path=xl/ctrlProps/ctrlProp24.xml><?xml version="1.0" encoding="utf-8"?>
<formControlPr xmlns="http://schemas.microsoft.com/office/spreadsheetml/2009/9/main" objectType="CheckBox" fmlaLink="$W$13" lockText="1" noThreeD="1"/>
</file>

<file path=xl/ctrlProps/ctrlProp25.xml><?xml version="1.0" encoding="utf-8"?>
<formControlPr xmlns="http://schemas.microsoft.com/office/spreadsheetml/2009/9/main" objectType="CheckBox" fmlaLink="$W$14" lockText="1" noThreeD="1"/>
</file>

<file path=xl/ctrlProps/ctrlProp26.xml><?xml version="1.0" encoding="utf-8"?>
<formControlPr xmlns="http://schemas.microsoft.com/office/spreadsheetml/2009/9/main" objectType="CheckBox" fmlaLink="$W$15" lockText="1" noThreeD="1"/>
</file>

<file path=xl/ctrlProps/ctrlProp27.xml><?xml version="1.0" encoding="utf-8"?>
<formControlPr xmlns="http://schemas.microsoft.com/office/spreadsheetml/2009/9/main" objectType="CheckBox" fmlaLink="$W$16" lockText="1" noThreeD="1"/>
</file>

<file path=xl/ctrlProps/ctrlProp28.xml><?xml version="1.0" encoding="utf-8"?>
<formControlPr xmlns="http://schemas.microsoft.com/office/spreadsheetml/2009/9/main" objectType="CheckBox" fmlaLink="$W$8" lockText="1" noThreeD="1"/>
</file>

<file path=xl/ctrlProps/ctrlProp29.xml><?xml version="1.0" encoding="utf-8"?>
<formControlPr xmlns="http://schemas.microsoft.com/office/spreadsheetml/2009/9/main" objectType="CheckBox" fmlaLink="$W$3" lockText="1" noThreeD="1"/>
</file>

<file path=xl/ctrlProps/ctrlProp3.xml><?xml version="1.0" encoding="utf-8"?>
<formControlPr xmlns="http://schemas.microsoft.com/office/spreadsheetml/2009/9/main" objectType="CheckBox" fmlaLink="$Y$5" lockText="1" noThreeD="1"/>
</file>

<file path=xl/ctrlProps/ctrlProp30.xml><?xml version="1.0" encoding="utf-8"?>
<formControlPr xmlns="http://schemas.microsoft.com/office/spreadsheetml/2009/9/main" objectType="CheckBox" fmlaLink="$W$2" lockText="1" noThreeD="1"/>
</file>

<file path=xl/ctrlProps/ctrlProp31.xml><?xml version="1.0" encoding="utf-8"?>
<formControlPr xmlns="http://schemas.microsoft.com/office/spreadsheetml/2009/9/main" objectType="CheckBox" fmlaLink="$Y$4" noThreeD="1"/>
</file>

<file path=xl/ctrlProps/ctrlProp32.xml><?xml version="1.0" encoding="utf-8"?>
<formControlPr xmlns="http://schemas.microsoft.com/office/spreadsheetml/2009/9/main" objectType="CheckBox" fmlaLink="$Y$7" lockText="1" noThreeD="1"/>
</file>

<file path=xl/ctrlProps/ctrlProp33.xml><?xml version="1.0" encoding="utf-8"?>
<formControlPr xmlns="http://schemas.microsoft.com/office/spreadsheetml/2009/9/main" objectType="CheckBox" fmlaLink="$Y$5" lockText="1" noThreeD="1"/>
</file>

<file path=xl/ctrlProps/ctrlProp34.xml><?xml version="1.0" encoding="utf-8"?>
<formControlPr xmlns="http://schemas.microsoft.com/office/spreadsheetml/2009/9/main" objectType="CheckBox" fmlaLink="$Y$6" lockText="1" noThreeD="1"/>
</file>

<file path=xl/ctrlProps/ctrlProp35.xml><?xml version="1.0" encoding="utf-8"?>
<formControlPr xmlns="http://schemas.microsoft.com/office/spreadsheetml/2009/9/main" objectType="CheckBox" fmlaLink="$Y$8" lockText="1" noThreeD="1"/>
</file>

<file path=xl/ctrlProps/ctrlProp36.xml><?xml version="1.0" encoding="utf-8"?>
<formControlPr xmlns="http://schemas.microsoft.com/office/spreadsheetml/2009/9/main" objectType="CheckBox" fmlaLink="$Y$9" lockText="1" noThreeD="1"/>
</file>

<file path=xl/ctrlProps/ctrlProp37.xml><?xml version="1.0" encoding="utf-8"?>
<formControlPr xmlns="http://schemas.microsoft.com/office/spreadsheetml/2009/9/main" objectType="CheckBox" fmlaLink="$AB$2" lockText="1" noThreeD="1"/>
</file>

<file path=xl/ctrlProps/ctrlProp38.xml><?xml version="1.0" encoding="utf-8"?>
<formControlPr xmlns="http://schemas.microsoft.com/office/spreadsheetml/2009/9/main" objectType="CheckBox" fmlaLink="$AB$5" lockText="1" noThreeD="1"/>
</file>

<file path=xl/ctrlProps/ctrlProp39.xml><?xml version="1.0" encoding="utf-8"?>
<formControlPr xmlns="http://schemas.microsoft.com/office/spreadsheetml/2009/9/main" objectType="CheckBox" fmlaLink="$AB$7" lockText="1" noThreeD="1"/>
</file>

<file path=xl/ctrlProps/ctrlProp4.xml><?xml version="1.0" encoding="utf-8"?>
<formControlPr xmlns="http://schemas.microsoft.com/office/spreadsheetml/2009/9/main" objectType="CheckBox" fmlaLink="$Y$6" lockText="1" noThreeD="1"/>
</file>

<file path=xl/ctrlProps/ctrlProp40.xml><?xml version="1.0" encoding="utf-8"?>
<formControlPr xmlns="http://schemas.microsoft.com/office/spreadsheetml/2009/9/main" objectType="CheckBox" fmlaLink="$AB$6" lockText="1" noThreeD="1"/>
</file>

<file path=xl/ctrlProps/ctrlProp41.xml><?xml version="1.0" encoding="utf-8"?>
<formControlPr xmlns="http://schemas.microsoft.com/office/spreadsheetml/2009/9/main" objectType="CheckBox" fmlaLink="$AB$8" lockText="1" noThreeD="1"/>
</file>

<file path=xl/ctrlProps/ctrlProp42.xml><?xml version="1.0" encoding="utf-8"?>
<formControlPr xmlns="http://schemas.microsoft.com/office/spreadsheetml/2009/9/main" objectType="CheckBox" fmlaLink="$AB$4" lockText="1" noThreeD="1"/>
</file>

<file path=xl/ctrlProps/ctrlProp43.xml><?xml version="1.0" encoding="utf-8"?>
<formControlPr xmlns="http://schemas.microsoft.com/office/spreadsheetml/2009/9/main" objectType="CheckBox" fmlaLink="$Y$10" lockText="1" noThreeD="1"/>
</file>

<file path=xl/ctrlProps/ctrlProp44.xml><?xml version="1.0" encoding="utf-8"?>
<formControlPr xmlns="http://schemas.microsoft.com/office/spreadsheetml/2009/9/main" objectType="CheckBox" fmlaLink="$AB$9" lockText="1" noThreeD="1"/>
</file>

<file path=xl/ctrlProps/ctrlProp45.xml><?xml version="1.0" encoding="utf-8"?>
<formControlPr xmlns="http://schemas.microsoft.com/office/spreadsheetml/2009/9/main" objectType="CheckBox" fmlaLink="$AB$10" lockText="1" noThreeD="1"/>
</file>

<file path=xl/ctrlProps/ctrlProp5.xml><?xml version="1.0" encoding="utf-8"?>
<formControlPr xmlns="http://schemas.microsoft.com/office/spreadsheetml/2009/9/main" objectType="CheckBox" fmlaLink="$Y$8" lockText="1" noThreeD="1"/>
</file>

<file path=xl/ctrlProps/ctrlProp6.xml><?xml version="1.0" encoding="utf-8"?>
<formControlPr xmlns="http://schemas.microsoft.com/office/spreadsheetml/2009/9/main" objectType="CheckBox" fmlaLink="$Y$9" lockText="1" noThreeD="1"/>
</file>

<file path=xl/ctrlProps/ctrlProp7.xml><?xml version="1.0" encoding="utf-8"?>
<formControlPr xmlns="http://schemas.microsoft.com/office/spreadsheetml/2009/9/main" objectType="CheckBox" fmlaLink="$AB$2" lockText="1" noThreeD="1"/>
</file>

<file path=xl/ctrlProps/ctrlProp8.xml><?xml version="1.0" encoding="utf-8"?>
<formControlPr xmlns="http://schemas.microsoft.com/office/spreadsheetml/2009/9/main" objectType="CheckBox" fmlaLink="$AB$5" lockText="1" noThreeD="1"/>
</file>

<file path=xl/ctrlProps/ctrlProp9.xml><?xml version="1.0" encoding="utf-8"?>
<formControlPr xmlns="http://schemas.microsoft.com/office/spreadsheetml/2009/9/main" objectType="CheckBox" fmlaLink="$AB$7"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6</xdr:row>
          <xdr:rowOff>180975</xdr:rowOff>
        </xdr:from>
        <xdr:to>
          <xdr:col>3</xdr:col>
          <xdr:colOff>57150</xdr:colOff>
          <xdr:row>8</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xdr:row>
          <xdr:rowOff>180975</xdr:rowOff>
        </xdr:from>
        <xdr:to>
          <xdr:col>12</xdr:col>
          <xdr:colOff>47625</xdr:colOff>
          <xdr:row>8</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xdr:row>
          <xdr:rowOff>180975</xdr:rowOff>
        </xdr:from>
        <xdr:to>
          <xdr:col>3</xdr:col>
          <xdr:colOff>47625</xdr:colOff>
          <xdr:row>9</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xdr:row>
          <xdr:rowOff>180975</xdr:rowOff>
        </xdr:from>
        <xdr:to>
          <xdr:col>7</xdr:col>
          <xdr:colOff>38100</xdr:colOff>
          <xdr:row>9</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xdr:row>
          <xdr:rowOff>190500</xdr:rowOff>
        </xdr:from>
        <xdr:to>
          <xdr:col>11</xdr:col>
          <xdr:colOff>0</xdr:colOff>
          <xdr:row>9</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7</xdr:row>
          <xdr:rowOff>190500</xdr:rowOff>
        </xdr:from>
        <xdr:to>
          <xdr:col>14</xdr:col>
          <xdr:colOff>685800</xdr:colOff>
          <xdr:row>9</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xdr:row>
          <xdr:rowOff>152400</xdr:rowOff>
        </xdr:from>
        <xdr:to>
          <xdr:col>13</xdr:col>
          <xdr:colOff>19050</xdr:colOff>
          <xdr:row>6</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xdr:row>
          <xdr:rowOff>152400</xdr:rowOff>
        </xdr:from>
        <xdr:to>
          <xdr:col>16</xdr:col>
          <xdr:colOff>9525</xdr:colOff>
          <xdr:row>6</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4</xdr:row>
          <xdr:rowOff>161925</xdr:rowOff>
        </xdr:from>
        <xdr:to>
          <xdr:col>20</xdr:col>
          <xdr:colOff>104775</xdr:colOff>
          <xdr:row>6</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xdr:row>
          <xdr:rowOff>190500</xdr:rowOff>
        </xdr:from>
        <xdr:to>
          <xdr:col>16</xdr:col>
          <xdr:colOff>9525</xdr:colOff>
          <xdr:row>7</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xdr:row>
          <xdr:rowOff>190500</xdr:rowOff>
        </xdr:from>
        <xdr:to>
          <xdr:col>20</xdr:col>
          <xdr:colOff>104775</xdr:colOff>
          <xdr:row>7</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xdr:row>
          <xdr:rowOff>180975</xdr:rowOff>
        </xdr:from>
        <xdr:to>
          <xdr:col>13</xdr:col>
          <xdr:colOff>19050</xdr:colOff>
          <xdr:row>7</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6</xdr:row>
          <xdr:rowOff>190500</xdr:rowOff>
        </xdr:from>
        <xdr:to>
          <xdr:col>20</xdr:col>
          <xdr:colOff>104775</xdr:colOff>
          <xdr:row>8</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xdr:row>
          <xdr:rowOff>190500</xdr:rowOff>
        </xdr:from>
        <xdr:to>
          <xdr:col>23</xdr:col>
          <xdr:colOff>85725</xdr:colOff>
          <xdr:row>7</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xdr:row>
          <xdr:rowOff>190500</xdr:rowOff>
        </xdr:from>
        <xdr:to>
          <xdr:col>17</xdr:col>
          <xdr:colOff>371475</xdr:colOff>
          <xdr:row>8</xdr:row>
          <xdr:rowOff>38100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478107</xdr:colOff>
      <xdr:row>0</xdr:row>
      <xdr:rowOff>120679</xdr:rowOff>
    </xdr:from>
    <xdr:to>
      <xdr:col>31</xdr:col>
      <xdr:colOff>360090</xdr:colOff>
      <xdr:row>9</xdr:row>
      <xdr:rowOff>116158</xdr:rowOff>
    </xdr:to>
    <xdr:sp macro="" textlink="">
      <xdr:nvSpPr>
        <xdr:cNvPr id="30" name="角丸四角形 9">
          <a:extLst>
            <a:ext uri="{FF2B5EF4-FFF2-40B4-BE49-F238E27FC236}">
              <a16:creationId xmlns:a16="http://schemas.microsoft.com/office/drawing/2014/main" id="{00000000-0008-0000-0100-00001E000000}"/>
            </a:ext>
          </a:extLst>
        </xdr:cNvPr>
        <xdr:cNvSpPr/>
      </xdr:nvSpPr>
      <xdr:spPr>
        <a:xfrm>
          <a:off x="9979875" y="120679"/>
          <a:ext cx="4516709" cy="1923711"/>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rgbClr val="0070C0"/>
              </a:solidFill>
            </a:rPr>
            <a:t>★お願い★</a:t>
          </a:r>
          <a:endParaRPr kumimoji="1" lang="en-US" altLang="ja-JP" sz="1100">
            <a:solidFill>
              <a:srgbClr val="0070C0"/>
            </a:solidFill>
          </a:endParaRPr>
        </a:p>
        <a:p>
          <a:pPr algn="l"/>
          <a:r>
            <a:rPr kumimoji="1" lang="ja-JP" altLang="en-US" sz="1100"/>
            <a:t>アサガオをご注文される際には、</a:t>
          </a:r>
          <a:r>
            <a:rPr kumimoji="1" lang="ja-JP" altLang="en-US" sz="1100" b="1">
              <a:solidFill>
                <a:srgbClr val="FF0000"/>
              </a:solidFill>
            </a:rPr>
            <a:t>簡単な漫画絵でいいので一緒に設置予定箇所の割付を書いたものを送って頂けると助かります。</a:t>
          </a:r>
          <a:endParaRPr kumimoji="1" lang="en-US" altLang="ja-JP" sz="1100" b="1">
            <a:solidFill>
              <a:srgbClr val="FF0000"/>
            </a:solidFill>
          </a:endParaRPr>
        </a:p>
        <a:p>
          <a:pPr algn="l"/>
          <a:r>
            <a:rPr kumimoji="1" lang="ja-JP" altLang="en-US" sz="1100"/>
            <a:t>下記図の通り、建枠の妻側や建地を抱かせている個所では使用する部材が変わります。</a:t>
          </a:r>
          <a:endParaRPr kumimoji="1" lang="en-US" altLang="ja-JP" sz="1100"/>
        </a:p>
        <a:p>
          <a:pPr algn="l"/>
          <a:r>
            <a:rPr kumimoji="1" lang="ja-JP" altLang="en-US" sz="1100"/>
            <a:t>お持ちした際に、部材が足りない等の問題が起こらないように、ご協力お願いします。</a:t>
          </a:r>
        </a:p>
      </xdr:txBody>
    </xdr:sp>
    <xdr:clientData/>
  </xdr:twoCellAnchor>
  <xdr:twoCellAnchor>
    <xdr:from>
      <xdr:col>25</xdr:col>
      <xdr:colOff>105833</xdr:colOff>
      <xdr:row>12</xdr:row>
      <xdr:rowOff>129886</xdr:rowOff>
    </xdr:from>
    <xdr:to>
      <xdr:col>33</xdr:col>
      <xdr:colOff>31750</xdr:colOff>
      <xdr:row>43</xdr:row>
      <xdr:rowOff>95249</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9649883" y="1711036"/>
          <a:ext cx="5412317" cy="64995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426640</xdr:colOff>
      <xdr:row>28</xdr:row>
      <xdr:rowOff>95250</xdr:rowOff>
    </xdr:from>
    <xdr:to>
      <xdr:col>28</xdr:col>
      <xdr:colOff>428624</xdr:colOff>
      <xdr:row>30</xdr:row>
      <xdr:rowOff>82944</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a:off x="12028090" y="4638675"/>
          <a:ext cx="1984" cy="463944"/>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145790</xdr:colOff>
      <xdr:row>30</xdr:row>
      <xdr:rowOff>103033</xdr:rowOff>
    </xdr:from>
    <xdr:to>
      <xdr:col>32</xdr:col>
      <xdr:colOff>617856</xdr:colOff>
      <xdr:row>35</xdr:row>
      <xdr:rowOff>126831</xdr:rowOff>
    </xdr:to>
    <xdr:pic>
      <xdr:nvPicPr>
        <xdr:cNvPr id="33" name="図 32">
          <a:extLst>
            <a:ext uri="{FF2B5EF4-FFF2-40B4-BE49-F238E27FC236}">
              <a16:creationId xmlns:a16="http://schemas.microsoft.com/office/drawing/2014/main" id="{00000000-0008-0000-0100-000021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9689840" y="5122708"/>
          <a:ext cx="5272666" cy="1252830"/>
        </a:xfrm>
        <a:prstGeom prst="rect">
          <a:avLst/>
        </a:prstGeom>
      </xdr:spPr>
    </xdr:pic>
    <xdr:clientData/>
  </xdr:twoCellAnchor>
  <xdr:twoCellAnchor>
    <xdr:from>
      <xdr:col>25</xdr:col>
      <xdr:colOff>252705</xdr:colOff>
      <xdr:row>29</xdr:row>
      <xdr:rowOff>42771</xdr:rowOff>
    </xdr:from>
    <xdr:to>
      <xdr:col>26</xdr:col>
      <xdr:colOff>388777</xdr:colOff>
      <xdr:row>30</xdr:row>
      <xdr:rowOff>72362</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9796755" y="4824321"/>
          <a:ext cx="821872" cy="2677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入力例　</a:t>
          </a:r>
          <a:r>
            <a:rPr kumimoji="1" lang="en-US" altLang="ja-JP" sz="1100" b="1">
              <a:solidFill>
                <a:schemeClr val="tx1"/>
              </a:solidFill>
            </a:rPr>
            <a:t>1</a:t>
          </a:r>
          <a:endParaRPr kumimoji="1" lang="ja-JP" altLang="en-US" sz="1100" b="1">
            <a:solidFill>
              <a:schemeClr val="tx1"/>
            </a:solidFill>
          </a:endParaRPr>
        </a:p>
      </xdr:txBody>
    </xdr:sp>
    <xdr:clientData/>
  </xdr:twoCellAnchor>
  <xdr:twoCellAnchor>
    <xdr:from>
      <xdr:col>25</xdr:col>
      <xdr:colOff>257367</xdr:colOff>
      <xdr:row>35</xdr:row>
      <xdr:rowOff>231678</xdr:rowOff>
    </xdr:from>
    <xdr:to>
      <xdr:col>26</xdr:col>
      <xdr:colOff>393439</xdr:colOff>
      <xdr:row>37</xdr:row>
      <xdr:rowOff>17420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9801417" y="6441978"/>
          <a:ext cx="821872" cy="2619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入力例　</a:t>
          </a:r>
          <a:r>
            <a:rPr kumimoji="1" lang="en-US" altLang="ja-JP" sz="1100" b="1">
              <a:solidFill>
                <a:schemeClr val="tx1"/>
              </a:solidFill>
            </a:rPr>
            <a:t>2</a:t>
          </a:r>
          <a:endParaRPr kumimoji="1" lang="ja-JP" altLang="en-US" sz="1100" b="1">
            <a:solidFill>
              <a:schemeClr val="tx1"/>
            </a:solidFill>
          </a:endParaRPr>
        </a:p>
      </xdr:txBody>
    </xdr:sp>
    <xdr:clientData/>
  </xdr:twoCellAnchor>
  <xdr:twoCellAnchor editAs="oneCell">
    <xdr:from>
      <xdr:col>25</xdr:col>
      <xdr:colOff>174625</xdr:colOff>
      <xdr:row>37</xdr:row>
      <xdr:rowOff>74083</xdr:rowOff>
    </xdr:from>
    <xdr:to>
      <xdr:col>32</xdr:col>
      <xdr:colOff>619125</xdr:colOff>
      <xdr:row>42</xdr:row>
      <xdr:rowOff>165551</xdr:rowOff>
    </xdr:to>
    <xdr:pic>
      <xdr:nvPicPr>
        <xdr:cNvPr id="36" name="図 35">
          <a:extLst>
            <a:ext uri="{FF2B5EF4-FFF2-40B4-BE49-F238E27FC236}">
              <a16:creationId xmlns:a16="http://schemas.microsoft.com/office/drawing/2014/main" id="{00000000-0008-0000-0100-0000240000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9718675" y="6760633"/>
          <a:ext cx="5245100" cy="1320499"/>
        </a:xfrm>
        <a:prstGeom prst="rect">
          <a:avLst/>
        </a:prstGeom>
      </xdr:spPr>
    </xdr:pic>
    <xdr:clientData/>
  </xdr:twoCellAnchor>
  <xdr:twoCellAnchor>
    <xdr:from>
      <xdr:col>25</xdr:col>
      <xdr:colOff>645584</xdr:colOff>
      <xdr:row>12</xdr:row>
      <xdr:rowOff>155863</xdr:rowOff>
    </xdr:from>
    <xdr:to>
      <xdr:col>31</xdr:col>
      <xdr:colOff>464342</xdr:colOff>
      <xdr:row>27</xdr:row>
      <xdr:rowOff>76069</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11611240" y="3072894"/>
          <a:ext cx="3962133" cy="3027738"/>
          <a:chOff x="16102210" y="4217833"/>
          <a:chExt cx="3539578" cy="2626926"/>
        </a:xfrm>
      </xdr:grpSpPr>
      <xdr:pic>
        <xdr:nvPicPr>
          <xdr:cNvPr id="38" name="図 37">
            <a:extLst>
              <a:ext uri="{FF2B5EF4-FFF2-40B4-BE49-F238E27FC236}">
                <a16:creationId xmlns:a16="http://schemas.microsoft.com/office/drawing/2014/main" id="{00000000-0008-0000-0100-000026000000}"/>
              </a:ext>
            </a:extLst>
          </xdr:cNvPr>
          <xdr:cNvPicPr>
            <a:picLocks noChangeAspect="1"/>
          </xdr:cNvPicPr>
        </xdr:nvPicPr>
        <xdr:blipFill rotWithShape="1">
          <a:blip xmlns:r="http://schemas.openxmlformats.org/officeDocument/2006/relationships" r:embed="rId3"/>
          <a:srcRect l="9155" r="3475" b="11759"/>
          <a:stretch/>
        </xdr:blipFill>
        <xdr:spPr>
          <a:xfrm>
            <a:off x="16102210" y="4217833"/>
            <a:ext cx="3539578" cy="2626926"/>
          </a:xfrm>
          <a:prstGeom prst="rect">
            <a:avLst/>
          </a:prstGeom>
        </xdr:spPr>
      </xdr:pic>
      <xdr:sp macro="" textlink="">
        <xdr:nvSpPr>
          <xdr:cNvPr id="39" name="円/楕円 40">
            <a:extLst>
              <a:ext uri="{FF2B5EF4-FFF2-40B4-BE49-F238E27FC236}">
                <a16:creationId xmlns:a16="http://schemas.microsoft.com/office/drawing/2014/main" id="{00000000-0008-0000-0100-000027000000}"/>
              </a:ext>
            </a:extLst>
          </xdr:cNvPr>
          <xdr:cNvSpPr/>
        </xdr:nvSpPr>
        <xdr:spPr>
          <a:xfrm>
            <a:off x="16668387" y="4765592"/>
            <a:ext cx="101600" cy="889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円/楕円 42">
            <a:extLst>
              <a:ext uri="{FF2B5EF4-FFF2-40B4-BE49-F238E27FC236}">
                <a16:creationId xmlns:a16="http://schemas.microsoft.com/office/drawing/2014/main" id="{00000000-0008-0000-0100-000028000000}"/>
              </a:ext>
            </a:extLst>
          </xdr:cNvPr>
          <xdr:cNvSpPr/>
        </xdr:nvSpPr>
        <xdr:spPr>
          <a:xfrm>
            <a:off x="16672092" y="5103546"/>
            <a:ext cx="101600" cy="8823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円/楕円 43">
            <a:extLst>
              <a:ext uri="{FF2B5EF4-FFF2-40B4-BE49-F238E27FC236}">
                <a16:creationId xmlns:a16="http://schemas.microsoft.com/office/drawing/2014/main" id="{00000000-0008-0000-0100-000029000000}"/>
              </a:ext>
            </a:extLst>
          </xdr:cNvPr>
          <xdr:cNvSpPr/>
        </xdr:nvSpPr>
        <xdr:spPr>
          <a:xfrm>
            <a:off x="16677779" y="5361273"/>
            <a:ext cx="101600" cy="88232"/>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円/楕円 44">
            <a:extLst>
              <a:ext uri="{FF2B5EF4-FFF2-40B4-BE49-F238E27FC236}">
                <a16:creationId xmlns:a16="http://schemas.microsoft.com/office/drawing/2014/main" id="{00000000-0008-0000-0100-00002A000000}"/>
              </a:ext>
            </a:extLst>
          </xdr:cNvPr>
          <xdr:cNvSpPr/>
        </xdr:nvSpPr>
        <xdr:spPr>
          <a:xfrm>
            <a:off x="17191074" y="6154093"/>
            <a:ext cx="101600" cy="889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円/楕円 45">
            <a:extLst>
              <a:ext uri="{FF2B5EF4-FFF2-40B4-BE49-F238E27FC236}">
                <a16:creationId xmlns:a16="http://schemas.microsoft.com/office/drawing/2014/main" id="{00000000-0008-0000-0100-00002B000000}"/>
              </a:ext>
            </a:extLst>
          </xdr:cNvPr>
          <xdr:cNvSpPr/>
        </xdr:nvSpPr>
        <xdr:spPr>
          <a:xfrm>
            <a:off x="17629224" y="6154094"/>
            <a:ext cx="101600" cy="889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円/楕円 46">
            <a:extLst>
              <a:ext uri="{FF2B5EF4-FFF2-40B4-BE49-F238E27FC236}">
                <a16:creationId xmlns:a16="http://schemas.microsoft.com/office/drawing/2014/main" id="{00000000-0008-0000-0100-00002C000000}"/>
              </a:ext>
            </a:extLst>
          </xdr:cNvPr>
          <xdr:cNvSpPr/>
        </xdr:nvSpPr>
        <xdr:spPr>
          <a:xfrm>
            <a:off x="18520229" y="6139949"/>
            <a:ext cx="103717" cy="88232"/>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円/楕円 47">
            <a:extLst>
              <a:ext uri="{FF2B5EF4-FFF2-40B4-BE49-F238E27FC236}">
                <a16:creationId xmlns:a16="http://schemas.microsoft.com/office/drawing/2014/main" id="{00000000-0008-0000-0100-00002D000000}"/>
              </a:ext>
            </a:extLst>
          </xdr:cNvPr>
          <xdr:cNvSpPr/>
        </xdr:nvSpPr>
        <xdr:spPr>
          <a:xfrm>
            <a:off x="19043046" y="6141234"/>
            <a:ext cx="103717" cy="91017"/>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16680011" y="6129198"/>
            <a:ext cx="98354" cy="10570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二等辺三角形 46">
            <a:extLst>
              <a:ext uri="{FF2B5EF4-FFF2-40B4-BE49-F238E27FC236}">
                <a16:creationId xmlns:a16="http://schemas.microsoft.com/office/drawing/2014/main" id="{00000000-0008-0000-0100-00002F000000}"/>
              </a:ext>
            </a:extLst>
          </xdr:cNvPr>
          <xdr:cNvSpPr/>
        </xdr:nvSpPr>
        <xdr:spPr>
          <a:xfrm rot="16200000">
            <a:off x="16672820" y="5810130"/>
            <a:ext cx="100936" cy="104716"/>
          </a:xfrm>
          <a:prstGeom prs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二等辺三角形 47">
            <a:extLst>
              <a:ext uri="{FF2B5EF4-FFF2-40B4-BE49-F238E27FC236}">
                <a16:creationId xmlns:a16="http://schemas.microsoft.com/office/drawing/2014/main" id="{00000000-0008-0000-0100-000030000000}"/>
              </a:ext>
            </a:extLst>
          </xdr:cNvPr>
          <xdr:cNvSpPr/>
        </xdr:nvSpPr>
        <xdr:spPr>
          <a:xfrm rot="16200000">
            <a:off x="16675885" y="5897055"/>
            <a:ext cx="100645" cy="103774"/>
          </a:xfrm>
          <a:prstGeom prs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二等辺三角形 48">
            <a:extLst>
              <a:ext uri="{FF2B5EF4-FFF2-40B4-BE49-F238E27FC236}">
                <a16:creationId xmlns:a16="http://schemas.microsoft.com/office/drawing/2014/main" id="{00000000-0008-0000-0100-000031000000}"/>
              </a:ext>
            </a:extLst>
          </xdr:cNvPr>
          <xdr:cNvSpPr>
            <a:spLocks noChangeAspect="1"/>
          </xdr:cNvSpPr>
        </xdr:nvSpPr>
        <xdr:spPr>
          <a:xfrm rot="10800000">
            <a:off x="17922873" y="6145612"/>
            <a:ext cx="106535" cy="99779"/>
          </a:xfrm>
          <a:prstGeom prs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二等辺三角形 49">
            <a:extLst>
              <a:ext uri="{FF2B5EF4-FFF2-40B4-BE49-F238E27FC236}">
                <a16:creationId xmlns:a16="http://schemas.microsoft.com/office/drawing/2014/main" id="{00000000-0008-0000-0100-000032000000}"/>
              </a:ext>
            </a:extLst>
          </xdr:cNvPr>
          <xdr:cNvSpPr/>
        </xdr:nvSpPr>
        <xdr:spPr>
          <a:xfrm rot="10800000">
            <a:off x="18024265" y="6143796"/>
            <a:ext cx="106535" cy="99779"/>
          </a:xfrm>
          <a:prstGeom prs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27</xdr:col>
      <xdr:colOff>654050</xdr:colOff>
      <xdr:row>15</xdr:row>
      <xdr:rowOff>2116</xdr:rowOff>
    </xdr:from>
    <xdr:to>
      <xdr:col>29</xdr:col>
      <xdr:colOff>530678</xdr:colOff>
      <xdr:row>16</xdr:row>
      <xdr:rowOff>122114</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11569700" y="2154766"/>
          <a:ext cx="1248228" cy="310498"/>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solidFill>
                <a:schemeClr val="tx1"/>
              </a:solidFill>
            </a:rPr>
            <a:t>アサガオ設置例</a:t>
          </a:r>
        </a:p>
      </xdr:txBody>
    </xdr:sp>
    <xdr:clientData/>
  </xdr:twoCellAnchor>
  <xdr:twoCellAnchor>
    <xdr:from>
      <xdr:col>25</xdr:col>
      <xdr:colOff>392907</xdr:colOff>
      <xdr:row>15</xdr:row>
      <xdr:rowOff>154781</xdr:rowOff>
    </xdr:from>
    <xdr:to>
      <xdr:col>25</xdr:col>
      <xdr:colOff>537309</xdr:colOff>
      <xdr:row>27</xdr:row>
      <xdr:rowOff>2</xdr:rowOff>
    </xdr:to>
    <xdr:sp macro="" textlink="">
      <xdr:nvSpPr>
        <xdr:cNvPr id="52" name="左中かっこ 51">
          <a:extLst>
            <a:ext uri="{FF2B5EF4-FFF2-40B4-BE49-F238E27FC236}">
              <a16:creationId xmlns:a16="http://schemas.microsoft.com/office/drawing/2014/main" id="{00000000-0008-0000-0100-000034000000}"/>
            </a:ext>
          </a:extLst>
        </xdr:cNvPr>
        <xdr:cNvSpPr/>
      </xdr:nvSpPr>
      <xdr:spPr>
        <a:xfrm>
          <a:off x="9936957" y="2307431"/>
          <a:ext cx="144402" cy="1997871"/>
        </a:xfrm>
        <a:prstGeom prst="leftBrace">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464344</xdr:colOff>
      <xdr:row>27</xdr:row>
      <xdr:rowOff>199760</xdr:rowOff>
    </xdr:from>
    <xdr:to>
      <xdr:col>28</xdr:col>
      <xdr:colOff>379678</xdr:colOff>
      <xdr:row>28</xdr:row>
      <xdr:rowOff>210344</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10694194" y="4505060"/>
          <a:ext cx="1286934" cy="248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アサガオ設置個所</a:t>
          </a:r>
        </a:p>
      </xdr:txBody>
    </xdr:sp>
    <xdr:clientData/>
  </xdr:twoCellAnchor>
  <xdr:twoCellAnchor>
    <xdr:from>
      <xdr:col>25</xdr:col>
      <xdr:colOff>154780</xdr:colOff>
      <xdr:row>17</xdr:row>
      <xdr:rowOff>83344</xdr:rowOff>
    </xdr:from>
    <xdr:to>
      <xdr:col>25</xdr:col>
      <xdr:colOff>428624</xdr:colOff>
      <xdr:row>25</xdr:row>
      <xdr:rowOff>190771</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rot="16200000">
          <a:off x="9134338" y="3181486"/>
          <a:ext cx="1402827" cy="273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アサガオ設置個所</a:t>
          </a:r>
        </a:p>
      </xdr:txBody>
    </xdr:sp>
    <xdr:clientData/>
  </xdr:twoCellAnchor>
  <xdr:twoCellAnchor>
    <xdr:from>
      <xdr:col>25</xdr:col>
      <xdr:colOff>677334</xdr:colOff>
      <xdr:row>27</xdr:row>
      <xdr:rowOff>7543</xdr:rowOff>
    </xdr:from>
    <xdr:to>
      <xdr:col>30</xdr:col>
      <xdr:colOff>559594</xdr:colOff>
      <xdr:row>27</xdr:row>
      <xdr:rowOff>190500</xdr:rowOff>
    </xdr:to>
    <xdr:sp macro="" textlink="">
      <xdr:nvSpPr>
        <xdr:cNvPr id="55" name="左中かっこ 54">
          <a:extLst>
            <a:ext uri="{FF2B5EF4-FFF2-40B4-BE49-F238E27FC236}">
              <a16:creationId xmlns:a16="http://schemas.microsoft.com/office/drawing/2014/main" id="{00000000-0008-0000-0100-000037000000}"/>
            </a:ext>
          </a:extLst>
        </xdr:cNvPr>
        <xdr:cNvSpPr/>
      </xdr:nvSpPr>
      <xdr:spPr>
        <a:xfrm rot="16200000">
          <a:off x="11785535" y="2748692"/>
          <a:ext cx="182957" cy="3311260"/>
        </a:xfrm>
        <a:prstGeom prst="leftBrace">
          <a:avLst>
            <a:gd name="adj1" fmla="val 8333"/>
            <a:gd name="adj2" fmla="val 41949"/>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495300</xdr:colOff>
          <xdr:row>1</xdr:row>
          <xdr:rowOff>0</xdr:rowOff>
        </xdr:from>
        <xdr:to>
          <xdr:col>8</xdr:col>
          <xdr:colOff>9525</xdr:colOff>
          <xdr:row>2</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0</xdr:row>
          <xdr:rowOff>152400</xdr:rowOff>
        </xdr:from>
        <xdr:to>
          <xdr:col>10</xdr:col>
          <xdr:colOff>57150</xdr:colOff>
          <xdr:row>2</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0</xdr:row>
          <xdr:rowOff>142875</xdr:rowOff>
        </xdr:from>
        <xdr:to>
          <xdr:col>13</xdr:col>
          <xdr:colOff>38100</xdr:colOff>
          <xdr:row>2</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xdr:row>
          <xdr:rowOff>219075</xdr:rowOff>
        </xdr:from>
        <xdr:to>
          <xdr:col>7</xdr:col>
          <xdr:colOff>742950</xdr:colOff>
          <xdr:row>3</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xdr:row>
          <xdr:rowOff>228600</xdr:rowOff>
        </xdr:from>
        <xdr:to>
          <xdr:col>10</xdr:col>
          <xdr:colOff>57150</xdr:colOff>
          <xdr:row>3</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xdr:row>
          <xdr:rowOff>238125</xdr:rowOff>
        </xdr:from>
        <xdr:to>
          <xdr:col>4</xdr:col>
          <xdr:colOff>38100</xdr:colOff>
          <xdr:row>5</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xdr:row>
          <xdr:rowOff>238125</xdr:rowOff>
        </xdr:from>
        <xdr:to>
          <xdr:col>4</xdr:col>
          <xdr:colOff>38100</xdr:colOff>
          <xdr:row>3</xdr:row>
          <xdr:rowOff>238125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xdr:row>
          <xdr:rowOff>0</xdr:rowOff>
        </xdr:from>
        <xdr:to>
          <xdr:col>7</xdr:col>
          <xdr:colOff>85725</xdr:colOff>
          <xdr:row>5</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xdr:row>
          <xdr:rowOff>228600</xdr:rowOff>
        </xdr:from>
        <xdr:to>
          <xdr:col>9</xdr:col>
          <xdr:colOff>28575</xdr:colOff>
          <xdr:row>4</xdr:row>
          <xdr:rowOff>238125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xdr:row>
          <xdr:rowOff>228600</xdr:rowOff>
        </xdr:from>
        <xdr:to>
          <xdr:col>9</xdr:col>
          <xdr:colOff>19050</xdr:colOff>
          <xdr:row>3</xdr:row>
          <xdr:rowOff>228600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4</xdr:row>
          <xdr:rowOff>0</xdr:rowOff>
        </xdr:from>
        <xdr:to>
          <xdr:col>10</xdr:col>
          <xdr:colOff>628650</xdr:colOff>
          <xdr:row>5</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xdr:row>
          <xdr:rowOff>228600</xdr:rowOff>
        </xdr:from>
        <xdr:to>
          <xdr:col>13</xdr:col>
          <xdr:colOff>38100</xdr:colOff>
          <xdr:row>3</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xdr:row>
          <xdr:rowOff>238125</xdr:rowOff>
        </xdr:from>
        <xdr:to>
          <xdr:col>19</xdr:col>
          <xdr:colOff>361950</xdr:colOff>
          <xdr:row>3</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1000125</xdr:colOff>
          <xdr:row>1</xdr:row>
          <xdr:rowOff>238125</xdr:rowOff>
        </xdr:from>
        <xdr:to>
          <xdr:col>20</xdr:col>
          <xdr:colOff>247650</xdr:colOff>
          <xdr:row>3</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xdr:row>
          <xdr:rowOff>9525</xdr:rowOff>
        </xdr:from>
        <xdr:to>
          <xdr:col>13</xdr:col>
          <xdr:colOff>47625</xdr:colOff>
          <xdr:row>4</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6</xdr:row>
          <xdr:rowOff>180975</xdr:rowOff>
        </xdr:from>
        <xdr:to>
          <xdr:col>3</xdr:col>
          <xdr:colOff>57150</xdr:colOff>
          <xdr:row>8</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xdr:row>
          <xdr:rowOff>180975</xdr:rowOff>
        </xdr:from>
        <xdr:to>
          <xdr:col>12</xdr:col>
          <xdr:colOff>47625</xdr:colOff>
          <xdr:row>8</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xdr:row>
          <xdr:rowOff>180975</xdr:rowOff>
        </xdr:from>
        <xdr:to>
          <xdr:col>3</xdr:col>
          <xdr:colOff>47625</xdr:colOff>
          <xdr:row>9</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xdr:row>
          <xdr:rowOff>180975</xdr:rowOff>
        </xdr:from>
        <xdr:to>
          <xdr:col>7</xdr:col>
          <xdr:colOff>38100</xdr:colOff>
          <xdr:row>9</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xdr:row>
          <xdr:rowOff>190500</xdr:rowOff>
        </xdr:from>
        <xdr:to>
          <xdr:col>11</xdr:col>
          <xdr:colOff>0</xdr:colOff>
          <xdr:row>9</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7</xdr:row>
          <xdr:rowOff>190500</xdr:rowOff>
        </xdr:from>
        <xdr:to>
          <xdr:col>14</xdr:col>
          <xdr:colOff>685800</xdr:colOff>
          <xdr:row>9</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xdr:row>
          <xdr:rowOff>152400</xdr:rowOff>
        </xdr:from>
        <xdr:to>
          <xdr:col>13</xdr:col>
          <xdr:colOff>19050</xdr:colOff>
          <xdr:row>6</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xdr:row>
          <xdr:rowOff>152400</xdr:rowOff>
        </xdr:from>
        <xdr:to>
          <xdr:col>16</xdr:col>
          <xdr:colOff>9525</xdr:colOff>
          <xdr:row>6</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4</xdr:row>
          <xdr:rowOff>161925</xdr:rowOff>
        </xdr:from>
        <xdr:to>
          <xdr:col>20</xdr:col>
          <xdr:colOff>104775</xdr:colOff>
          <xdr:row>6</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xdr:row>
          <xdr:rowOff>190500</xdr:rowOff>
        </xdr:from>
        <xdr:to>
          <xdr:col>16</xdr:col>
          <xdr:colOff>9525</xdr:colOff>
          <xdr:row>7</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xdr:row>
          <xdr:rowOff>190500</xdr:rowOff>
        </xdr:from>
        <xdr:to>
          <xdr:col>20</xdr:col>
          <xdr:colOff>104775</xdr:colOff>
          <xdr:row>7</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xdr:row>
          <xdr:rowOff>180975</xdr:rowOff>
        </xdr:from>
        <xdr:to>
          <xdr:col>13</xdr:col>
          <xdr:colOff>19050</xdr:colOff>
          <xdr:row>7</xdr:row>
          <xdr:rowOff>38100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6</xdr:row>
          <xdr:rowOff>190500</xdr:rowOff>
        </xdr:from>
        <xdr:to>
          <xdr:col>20</xdr:col>
          <xdr:colOff>104775</xdr:colOff>
          <xdr:row>8</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xdr:row>
          <xdr:rowOff>190500</xdr:rowOff>
        </xdr:from>
        <xdr:to>
          <xdr:col>23</xdr:col>
          <xdr:colOff>85725</xdr:colOff>
          <xdr:row>7</xdr:row>
          <xdr:rowOff>38100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xdr:row>
          <xdr:rowOff>190500</xdr:rowOff>
        </xdr:from>
        <xdr:to>
          <xdr:col>17</xdr:col>
          <xdr:colOff>371475</xdr:colOff>
          <xdr:row>8</xdr:row>
          <xdr:rowOff>38100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omments" Target="../comments2.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ED721-D5BC-4AE4-B5D1-5E644388366D}">
  <dimension ref="A1:AE64"/>
  <sheetViews>
    <sheetView showGridLines="0" tabSelected="1" zoomScaleNormal="100" zoomScaleSheetLayoutView="130" workbookViewId="0">
      <selection activeCell="C4" sqref="C4:K5"/>
    </sheetView>
  </sheetViews>
  <sheetFormatPr defaultRowHeight="18.75"/>
  <cols>
    <col min="1" max="1" width="3.625" style="117" customWidth="1"/>
    <col min="2" max="2" width="16.625" style="117" customWidth="1"/>
    <col min="3" max="3" width="3.625" style="117" customWidth="1"/>
    <col min="4" max="4" width="5" style="117" customWidth="1"/>
    <col min="5" max="5" width="2.125" style="117" customWidth="1"/>
    <col min="6" max="6" width="3.625" style="117" customWidth="1"/>
    <col min="7" max="7" width="4.625" style="117" customWidth="1"/>
    <col min="8" max="8" width="5.125" style="117" customWidth="1"/>
    <col min="9" max="9" width="4.625" style="117" customWidth="1"/>
    <col min="10" max="10" width="2.375" style="117" customWidth="1"/>
    <col min="11" max="11" width="3.625" style="117" customWidth="1"/>
    <col min="12" max="12" width="5.125" style="117" hidden="1" customWidth="1"/>
    <col min="13" max="13" width="0.875" style="117" customWidth="1"/>
    <col min="14" max="14" width="3.625" style="117" customWidth="1"/>
    <col min="15" max="15" width="9.625" style="117" customWidth="1"/>
    <col min="16" max="16" width="6.125" style="117" customWidth="1"/>
    <col min="17" max="17" width="2.375" style="117" customWidth="1"/>
    <col min="18" max="18" width="9.875" style="117" customWidth="1"/>
    <col min="19" max="19" width="4.375" style="117" customWidth="1"/>
    <col min="20" max="20" width="4.625" style="117" customWidth="1"/>
    <col min="21" max="21" width="4.875" style="117" customWidth="1"/>
    <col min="22" max="22" width="2.625" style="117" customWidth="1"/>
    <col min="23" max="23" width="4.125" style="117" customWidth="1"/>
    <col min="24" max="24" width="5.625" style="117" customWidth="1"/>
    <col min="25" max="25" width="9.375" style="2" hidden="1" customWidth="1"/>
    <col min="26" max="26" width="10.625" style="117" hidden="1" customWidth="1"/>
    <col min="27" max="30" width="9" style="117" hidden="1" customWidth="1"/>
    <col min="31" max="31" width="9" style="117" customWidth="1"/>
    <col min="32" max="16384" width="9" style="117"/>
  </cols>
  <sheetData>
    <row r="1" spans="1:31" ht="19.5" thickBot="1">
      <c r="A1" s="1" t="s">
        <v>0</v>
      </c>
      <c r="B1" s="116"/>
      <c r="C1" s="116"/>
      <c r="D1" s="116"/>
      <c r="E1" s="116"/>
      <c r="F1" s="116"/>
      <c r="G1" s="116"/>
      <c r="H1" s="361" t="s">
        <v>250</v>
      </c>
      <c r="I1" s="361"/>
      <c r="J1" s="361"/>
      <c r="K1" s="361"/>
      <c r="L1" s="361"/>
      <c r="M1" s="361"/>
      <c r="N1" s="361"/>
      <c r="O1" s="361"/>
      <c r="P1" s="361"/>
      <c r="Q1" s="361"/>
      <c r="R1" s="361"/>
      <c r="S1" s="361"/>
      <c r="T1" s="362" t="s">
        <v>262</v>
      </c>
      <c r="U1" s="362"/>
      <c r="V1" s="362"/>
      <c r="W1" s="362"/>
      <c r="X1" s="362"/>
    </row>
    <row r="2" spans="1:31" ht="21.95" customHeight="1" thickBot="1">
      <c r="A2" s="3" t="s">
        <v>1</v>
      </c>
      <c r="B2" s="116"/>
      <c r="C2" s="116"/>
      <c r="D2" s="116"/>
      <c r="E2" s="363" t="str">
        <f>IF(SUM(アルミアサガオ!I9:N16)=0,"","●●　アルミアサガオ注文確認　●●")</f>
        <v/>
      </c>
      <c r="F2" s="363"/>
      <c r="G2" s="363"/>
      <c r="H2" s="363"/>
      <c r="I2" s="363"/>
      <c r="J2" s="363"/>
      <c r="K2" s="363"/>
      <c r="L2" s="363"/>
      <c r="M2" s="363"/>
      <c r="N2" s="363"/>
      <c r="O2" s="363"/>
      <c r="P2" s="116"/>
      <c r="Q2" s="116"/>
      <c r="R2" s="118" t="s">
        <v>2</v>
      </c>
      <c r="S2" s="364"/>
      <c r="T2" s="365"/>
      <c r="U2" s="198" t="s">
        <v>3</v>
      </c>
      <c r="V2" s="365"/>
      <c r="W2" s="365"/>
      <c r="X2" s="199" t="s">
        <v>4</v>
      </c>
      <c r="Y2" s="216"/>
      <c r="Z2" s="343"/>
      <c r="AA2" s="343"/>
      <c r="AB2" s="343" t="b">
        <v>0</v>
      </c>
      <c r="AC2" s="344" t="s">
        <v>144</v>
      </c>
      <c r="AD2" s="343"/>
      <c r="AE2" s="343"/>
    </row>
    <row r="3" spans="1:31" ht="6" customHeight="1" thickBot="1">
      <c r="A3" s="3"/>
      <c r="B3" s="116"/>
      <c r="C3" s="116"/>
      <c r="D3" s="116"/>
      <c r="E3" s="116"/>
      <c r="F3" s="116"/>
      <c r="G3" s="116"/>
      <c r="H3" s="119"/>
      <c r="I3" s="119"/>
      <c r="J3" s="119"/>
      <c r="K3" s="119"/>
      <c r="L3" s="5"/>
      <c r="M3" s="5"/>
      <c r="N3" s="5"/>
      <c r="O3" s="5"/>
      <c r="P3" s="5"/>
      <c r="Q3" s="5"/>
      <c r="R3" s="119"/>
      <c r="S3" s="119"/>
      <c r="T3" s="119"/>
      <c r="U3" s="119"/>
      <c r="V3" s="119"/>
      <c r="W3" s="119"/>
      <c r="X3" s="119"/>
      <c r="Y3" s="345"/>
      <c r="Z3" s="343"/>
      <c r="AA3" s="343"/>
      <c r="AB3" s="343"/>
      <c r="AC3" s="343"/>
      <c r="AD3" s="343"/>
      <c r="AE3" s="343"/>
    </row>
    <row r="4" spans="1:31" ht="13.5" customHeight="1">
      <c r="A4" s="346" t="s">
        <v>5</v>
      </c>
      <c r="B4" s="347"/>
      <c r="C4" s="368"/>
      <c r="D4" s="369"/>
      <c r="E4" s="369"/>
      <c r="F4" s="369"/>
      <c r="G4" s="369"/>
      <c r="H4" s="369"/>
      <c r="I4" s="369"/>
      <c r="J4" s="369"/>
      <c r="K4" s="369"/>
      <c r="L4" s="200"/>
      <c r="M4" s="201"/>
      <c r="N4" s="372" t="s">
        <v>6</v>
      </c>
      <c r="O4" s="373"/>
      <c r="P4" s="373"/>
      <c r="Q4" s="374"/>
      <c r="R4" s="368"/>
      <c r="S4" s="369"/>
      <c r="T4" s="369"/>
      <c r="U4" s="369"/>
      <c r="V4" s="369"/>
      <c r="W4" s="369"/>
      <c r="X4" s="378"/>
      <c r="Y4" s="195" t="b">
        <v>0</v>
      </c>
      <c r="Z4" s="343" t="s">
        <v>138</v>
      </c>
      <c r="AA4" s="343"/>
      <c r="AB4" s="343" t="b">
        <v>0</v>
      </c>
      <c r="AC4" s="344" t="s">
        <v>148</v>
      </c>
      <c r="AD4" s="343"/>
      <c r="AE4" s="343"/>
    </row>
    <row r="5" spans="1:31" ht="13.5" customHeight="1" thickBot="1">
      <c r="A5" s="366"/>
      <c r="B5" s="367"/>
      <c r="C5" s="370"/>
      <c r="D5" s="371"/>
      <c r="E5" s="371"/>
      <c r="F5" s="371"/>
      <c r="G5" s="371"/>
      <c r="H5" s="371"/>
      <c r="I5" s="371"/>
      <c r="J5" s="371"/>
      <c r="K5" s="371"/>
      <c r="L5" s="200"/>
      <c r="M5" s="202"/>
      <c r="N5" s="375"/>
      <c r="O5" s="376"/>
      <c r="P5" s="376"/>
      <c r="Q5" s="377"/>
      <c r="R5" s="370"/>
      <c r="S5" s="371"/>
      <c r="T5" s="371"/>
      <c r="U5" s="371"/>
      <c r="V5" s="371"/>
      <c r="W5" s="371"/>
      <c r="X5" s="379"/>
      <c r="Y5" s="195" t="b">
        <v>0</v>
      </c>
      <c r="Z5" s="343" t="s">
        <v>139</v>
      </c>
      <c r="AA5" s="343"/>
      <c r="AB5" s="343" t="b">
        <v>0</v>
      </c>
      <c r="AC5" s="344" t="s">
        <v>145</v>
      </c>
      <c r="AD5" s="343"/>
      <c r="AE5" s="343"/>
    </row>
    <row r="6" spans="1:31" ht="15.95" customHeight="1">
      <c r="A6" s="346" t="s">
        <v>7</v>
      </c>
      <c r="B6" s="347"/>
      <c r="C6" s="350"/>
      <c r="D6" s="351"/>
      <c r="E6" s="352"/>
      <c r="F6" s="355" t="s">
        <v>129</v>
      </c>
      <c r="G6" s="357"/>
      <c r="H6" s="357"/>
      <c r="I6" s="355" t="s">
        <v>130</v>
      </c>
      <c r="J6" s="302"/>
      <c r="K6" s="179"/>
      <c r="L6" s="116"/>
      <c r="M6" s="180"/>
      <c r="N6" s="181" t="s">
        <v>144</v>
      </c>
      <c r="O6" s="181"/>
      <c r="P6" s="181"/>
      <c r="Q6" s="181" t="s">
        <v>145</v>
      </c>
      <c r="R6" s="181"/>
      <c r="S6" s="181"/>
      <c r="T6" s="181"/>
      <c r="U6" s="117" t="s">
        <v>146</v>
      </c>
      <c r="V6" s="181"/>
      <c r="W6" s="181"/>
      <c r="X6" s="182"/>
      <c r="Y6" s="195" t="b">
        <v>0</v>
      </c>
      <c r="Z6" s="343" t="s">
        <v>140</v>
      </c>
      <c r="AA6" s="343"/>
      <c r="AB6" s="343" t="b">
        <v>0</v>
      </c>
      <c r="AC6" s="344" t="s">
        <v>149</v>
      </c>
      <c r="AD6" s="343"/>
      <c r="AE6" s="343"/>
    </row>
    <row r="7" spans="1:31" ht="15.95" customHeight="1">
      <c r="A7" s="348"/>
      <c r="B7" s="349"/>
      <c r="C7" s="353"/>
      <c r="D7" s="354"/>
      <c r="E7" s="354"/>
      <c r="F7" s="356"/>
      <c r="G7" s="358"/>
      <c r="H7" s="358"/>
      <c r="I7" s="356"/>
      <c r="J7" s="303"/>
      <c r="K7" s="183"/>
      <c r="L7" s="184"/>
      <c r="M7" s="184"/>
      <c r="N7" s="185" t="s">
        <v>148</v>
      </c>
      <c r="O7" s="185"/>
      <c r="P7" s="185"/>
      <c r="Q7" s="185" t="s">
        <v>149</v>
      </c>
      <c r="R7" s="186"/>
      <c r="S7" s="186"/>
      <c r="T7" s="186"/>
      <c r="U7" s="117" t="s">
        <v>151</v>
      </c>
      <c r="V7" s="186"/>
      <c r="W7" s="186"/>
      <c r="X7" s="187" t="s">
        <v>150</v>
      </c>
      <c r="Y7" s="195" t="b">
        <v>0</v>
      </c>
      <c r="Z7" s="343" t="s">
        <v>141</v>
      </c>
      <c r="AA7" s="343"/>
      <c r="AB7" s="343" t="b">
        <v>0</v>
      </c>
      <c r="AC7" s="343" t="s">
        <v>146</v>
      </c>
      <c r="AD7" s="343"/>
      <c r="AE7" s="343"/>
    </row>
    <row r="8" spans="1:31" ht="15.95" customHeight="1">
      <c r="A8" s="359" t="s">
        <v>8</v>
      </c>
      <c r="B8" s="360"/>
      <c r="C8" s="193"/>
      <c r="D8" s="117" t="s">
        <v>138</v>
      </c>
      <c r="E8" s="116"/>
      <c r="F8" s="116"/>
      <c r="G8" s="116"/>
      <c r="N8" s="117" t="s">
        <v>135</v>
      </c>
      <c r="R8" s="188" t="s">
        <v>152</v>
      </c>
      <c r="U8" s="117" t="s">
        <v>153</v>
      </c>
      <c r="V8" s="116"/>
      <c r="W8" s="116"/>
      <c r="X8" s="189"/>
      <c r="Y8" s="196" t="b">
        <v>0</v>
      </c>
      <c r="Z8" s="343" t="s">
        <v>142</v>
      </c>
      <c r="AA8" s="343"/>
      <c r="AB8" s="343" t="b">
        <v>0</v>
      </c>
      <c r="AC8" s="343" t="s">
        <v>151</v>
      </c>
      <c r="AD8" s="343"/>
      <c r="AE8" s="343"/>
    </row>
    <row r="9" spans="1:31" ht="15.95" customHeight="1">
      <c r="A9" s="348"/>
      <c r="B9" s="349"/>
      <c r="C9" s="194" t="s">
        <v>134</v>
      </c>
      <c r="D9" s="191" t="s">
        <v>137</v>
      </c>
      <c r="E9" s="191"/>
      <c r="F9" s="191"/>
      <c r="G9" s="191"/>
      <c r="H9" s="191" t="s">
        <v>136</v>
      </c>
      <c r="I9" s="190"/>
      <c r="J9" s="190" t="s">
        <v>133</v>
      </c>
      <c r="K9" s="190"/>
      <c r="M9" s="191"/>
      <c r="N9" s="191" t="s">
        <v>154</v>
      </c>
      <c r="O9" s="192"/>
      <c r="P9" s="191" t="s">
        <v>252</v>
      </c>
      <c r="Q9" s="117" t="s">
        <v>253</v>
      </c>
      <c r="R9" s="380"/>
      <c r="S9" s="381"/>
      <c r="T9" s="381"/>
      <c r="U9" s="381"/>
      <c r="V9" s="381"/>
      <c r="W9" s="381"/>
      <c r="X9" s="382"/>
      <c r="Y9" s="196" t="b">
        <v>0</v>
      </c>
      <c r="Z9" s="343" t="s">
        <v>143</v>
      </c>
      <c r="AA9" s="343"/>
      <c r="AB9" s="343" t="b">
        <v>0</v>
      </c>
      <c r="AC9" s="343" t="s">
        <v>150</v>
      </c>
      <c r="AD9" s="343"/>
      <c r="AE9" s="343"/>
    </row>
    <row r="10" spans="1:31" ht="18" customHeight="1" thickBot="1">
      <c r="A10" s="383" t="s">
        <v>10</v>
      </c>
      <c r="B10" s="384"/>
      <c r="C10" s="385"/>
      <c r="D10" s="386"/>
      <c r="E10" s="386"/>
      <c r="F10" s="386"/>
      <c r="G10" s="386"/>
      <c r="H10" s="386"/>
      <c r="I10" s="386"/>
      <c r="J10" s="386"/>
      <c r="K10" s="7" t="s">
        <v>11</v>
      </c>
      <c r="M10" s="120"/>
      <c r="N10" s="177" t="s">
        <v>12</v>
      </c>
      <c r="O10" s="178"/>
      <c r="P10" s="175"/>
      <c r="Q10" s="176"/>
      <c r="R10" s="387"/>
      <c r="S10" s="388"/>
      <c r="T10" s="388"/>
      <c r="U10" s="388"/>
      <c r="V10" s="388"/>
      <c r="W10" s="388"/>
      <c r="X10" s="389"/>
      <c r="Y10" s="197" t="b">
        <v>0</v>
      </c>
      <c r="Z10" s="343" t="s">
        <v>153</v>
      </c>
      <c r="AA10" s="343"/>
      <c r="AB10" s="343" t="b">
        <v>0</v>
      </c>
      <c r="AC10" s="344" t="s">
        <v>254</v>
      </c>
      <c r="AD10" s="343"/>
      <c r="AE10" s="343"/>
    </row>
    <row r="11" spans="1:31" ht="8.1" customHeight="1" thickBot="1">
      <c r="A11" s="3"/>
      <c r="B11" s="116"/>
      <c r="C11" s="116"/>
      <c r="D11" s="116"/>
      <c r="E11" s="116"/>
      <c r="F11" s="116"/>
      <c r="G11" s="116"/>
      <c r="H11" s="119"/>
      <c r="I11" s="119"/>
      <c r="J11" s="119"/>
      <c r="K11" s="119"/>
      <c r="L11" s="5"/>
      <c r="M11" s="5"/>
      <c r="N11" s="5"/>
      <c r="O11" s="5"/>
      <c r="P11" s="5"/>
      <c r="Q11" s="5"/>
      <c r="R11" s="119"/>
      <c r="S11" s="119"/>
      <c r="T11" s="119"/>
      <c r="U11" s="119"/>
      <c r="V11" s="119"/>
      <c r="W11" s="119"/>
      <c r="X11" s="119"/>
      <c r="Y11" s="4"/>
    </row>
    <row r="12" spans="1:31" ht="20.100000000000001" customHeight="1" thickBot="1">
      <c r="A12" s="8" t="s">
        <v>13</v>
      </c>
      <c r="B12" s="9" t="s">
        <v>14</v>
      </c>
      <c r="C12" s="390" t="s">
        <v>15</v>
      </c>
      <c r="D12" s="391"/>
      <c r="E12" s="390" t="s">
        <v>16</v>
      </c>
      <c r="F12" s="391"/>
      <c r="G12" s="10" t="s">
        <v>17</v>
      </c>
      <c r="H12" s="390" t="s">
        <v>18</v>
      </c>
      <c r="I12" s="392"/>
      <c r="J12" s="392"/>
      <c r="K12" s="393"/>
      <c r="L12" s="12" t="s">
        <v>19</v>
      </c>
      <c r="M12" s="13"/>
      <c r="N12" s="118" t="s">
        <v>13</v>
      </c>
      <c r="O12" s="390" t="s">
        <v>14</v>
      </c>
      <c r="P12" s="392"/>
      <c r="Q12" s="391"/>
      <c r="R12" s="9" t="s">
        <v>15</v>
      </c>
      <c r="S12" s="14" t="s">
        <v>16</v>
      </c>
      <c r="T12" s="10" t="s">
        <v>17</v>
      </c>
      <c r="U12" s="390" t="s">
        <v>18</v>
      </c>
      <c r="V12" s="392"/>
      <c r="W12" s="392"/>
      <c r="X12" s="393"/>
      <c r="Y12" s="11" t="s">
        <v>128</v>
      </c>
    </row>
    <row r="13" spans="1:31" ht="15.6" customHeight="1">
      <c r="A13" s="15">
        <v>1</v>
      </c>
      <c r="B13" s="121" t="s">
        <v>20</v>
      </c>
      <c r="C13" s="394">
        <v>1217</v>
      </c>
      <c r="D13" s="395"/>
      <c r="E13" s="394">
        <v>50</v>
      </c>
      <c r="F13" s="395"/>
      <c r="G13" s="17">
        <v>14.6</v>
      </c>
      <c r="H13" s="396"/>
      <c r="I13" s="397"/>
      <c r="J13" s="397"/>
      <c r="K13" s="398"/>
      <c r="L13" s="18">
        <f>G13*H13</f>
        <v>0</v>
      </c>
      <c r="M13" s="19"/>
      <c r="N13" s="20">
        <v>161</v>
      </c>
      <c r="O13" s="399" t="s">
        <v>21</v>
      </c>
      <c r="P13" s="400"/>
      <c r="Q13" s="401"/>
      <c r="R13" s="21"/>
      <c r="S13" s="22">
        <v>20</v>
      </c>
      <c r="T13" s="23">
        <v>0.79</v>
      </c>
      <c r="U13" s="402"/>
      <c r="V13" s="403"/>
      <c r="W13" s="403"/>
      <c r="X13" s="404"/>
      <c r="Y13" s="133">
        <f>ABS(T13*U13)</f>
        <v>0</v>
      </c>
    </row>
    <row r="14" spans="1:31" ht="15.6" customHeight="1">
      <c r="A14" s="24">
        <v>2</v>
      </c>
      <c r="B14" s="122" t="s">
        <v>20</v>
      </c>
      <c r="C14" s="405">
        <v>917</v>
      </c>
      <c r="D14" s="406"/>
      <c r="E14" s="405">
        <v>50</v>
      </c>
      <c r="F14" s="406"/>
      <c r="G14" s="26">
        <v>13.7</v>
      </c>
      <c r="H14" s="407"/>
      <c r="I14" s="408"/>
      <c r="J14" s="408"/>
      <c r="K14" s="409"/>
      <c r="L14" s="27">
        <f>G14*H14</f>
        <v>0</v>
      </c>
      <c r="M14" s="19"/>
      <c r="N14" s="28">
        <v>160</v>
      </c>
      <c r="O14" s="410" t="s">
        <v>22</v>
      </c>
      <c r="P14" s="411"/>
      <c r="Q14" s="412"/>
      <c r="R14" s="30"/>
      <c r="S14" s="31">
        <v>30</v>
      </c>
      <c r="T14" s="32">
        <v>0.6</v>
      </c>
      <c r="U14" s="413"/>
      <c r="V14" s="414"/>
      <c r="W14" s="414"/>
      <c r="X14" s="415"/>
      <c r="Y14" s="134">
        <f t="shared" ref="Y14:Y28" si="0">ABS(T14*U14)</f>
        <v>0</v>
      </c>
    </row>
    <row r="15" spans="1:31" ht="15.6" customHeight="1">
      <c r="A15" s="35">
        <v>3</v>
      </c>
      <c r="B15" s="123" t="s">
        <v>20</v>
      </c>
      <c r="C15" s="416">
        <v>617</v>
      </c>
      <c r="D15" s="417"/>
      <c r="E15" s="416">
        <v>50</v>
      </c>
      <c r="F15" s="417"/>
      <c r="G15" s="32">
        <v>11.3</v>
      </c>
      <c r="H15" s="418"/>
      <c r="I15" s="419"/>
      <c r="J15" s="419"/>
      <c r="K15" s="420"/>
      <c r="L15" s="36">
        <f t="shared" ref="L15:L60" si="1">G15*H15</f>
        <v>0</v>
      </c>
      <c r="M15" s="19"/>
      <c r="N15" s="15">
        <v>151</v>
      </c>
      <c r="O15" s="421" t="s">
        <v>23</v>
      </c>
      <c r="P15" s="422"/>
      <c r="Q15" s="423"/>
      <c r="R15" s="38"/>
      <c r="S15" s="16">
        <v>30</v>
      </c>
      <c r="T15" s="17">
        <v>0.8</v>
      </c>
      <c r="U15" s="424"/>
      <c r="V15" s="425"/>
      <c r="W15" s="425"/>
      <c r="X15" s="426"/>
      <c r="Y15" s="134">
        <f t="shared" si="0"/>
        <v>0</v>
      </c>
    </row>
    <row r="16" spans="1:31" ht="15.6" customHeight="1">
      <c r="A16" s="35">
        <v>64</v>
      </c>
      <c r="B16" s="39" t="s">
        <v>24</v>
      </c>
      <c r="C16" s="427"/>
      <c r="D16" s="428"/>
      <c r="E16" s="427"/>
      <c r="F16" s="428"/>
      <c r="G16" s="41">
        <v>0.6</v>
      </c>
      <c r="H16" s="429"/>
      <c r="I16" s="430"/>
      <c r="J16" s="430"/>
      <c r="K16" s="431"/>
      <c r="L16" s="36">
        <f t="shared" si="1"/>
        <v>0</v>
      </c>
      <c r="M16" s="19"/>
      <c r="N16" s="35">
        <v>152</v>
      </c>
      <c r="O16" s="416" t="s">
        <v>25</v>
      </c>
      <c r="P16" s="432"/>
      <c r="Q16" s="417"/>
      <c r="R16" s="30"/>
      <c r="S16" s="31">
        <v>30</v>
      </c>
      <c r="T16" s="32">
        <v>0.8</v>
      </c>
      <c r="U16" s="413"/>
      <c r="V16" s="414"/>
      <c r="W16" s="414"/>
      <c r="X16" s="433"/>
      <c r="Y16" s="135">
        <f t="shared" si="0"/>
        <v>0</v>
      </c>
    </row>
    <row r="17" spans="1:25" ht="15.6" customHeight="1">
      <c r="A17" s="43">
        <v>6</v>
      </c>
      <c r="B17" s="124" t="s">
        <v>26</v>
      </c>
      <c r="C17" s="421">
        <v>1805</v>
      </c>
      <c r="D17" s="423"/>
      <c r="E17" s="421" t="s">
        <v>27</v>
      </c>
      <c r="F17" s="423"/>
      <c r="G17" s="45">
        <v>15.2</v>
      </c>
      <c r="H17" s="434"/>
      <c r="I17" s="435"/>
      <c r="J17" s="435"/>
      <c r="K17" s="436"/>
      <c r="L17" s="18">
        <f t="shared" si="1"/>
        <v>0</v>
      </c>
      <c r="M17" s="19"/>
      <c r="N17" s="437" t="s">
        <v>28</v>
      </c>
      <c r="O17" s="438"/>
      <c r="P17" s="438"/>
      <c r="Q17" s="438"/>
      <c r="R17" s="438"/>
      <c r="S17" s="438"/>
      <c r="T17" s="438"/>
      <c r="U17" s="439" t="s">
        <v>29</v>
      </c>
      <c r="V17" s="438"/>
      <c r="W17" s="438"/>
      <c r="X17" s="46"/>
      <c r="Y17" s="136"/>
    </row>
    <row r="18" spans="1:25" ht="15.6" customHeight="1">
      <c r="A18" s="24">
        <v>7</v>
      </c>
      <c r="B18" s="122" t="s">
        <v>30</v>
      </c>
      <c r="C18" s="405">
        <v>1802</v>
      </c>
      <c r="D18" s="406"/>
      <c r="E18" s="405" t="s">
        <v>27</v>
      </c>
      <c r="F18" s="406"/>
      <c r="G18" s="26">
        <v>8.4</v>
      </c>
      <c r="H18" s="407"/>
      <c r="I18" s="408"/>
      <c r="J18" s="408"/>
      <c r="K18" s="409"/>
      <c r="L18" s="27">
        <f t="shared" si="1"/>
        <v>0</v>
      </c>
      <c r="M18" s="19"/>
      <c r="N18" s="43">
        <v>220</v>
      </c>
      <c r="O18" s="440" t="s">
        <v>31</v>
      </c>
      <c r="P18" s="441"/>
      <c r="Q18" s="442"/>
      <c r="R18" s="44" t="s">
        <v>32</v>
      </c>
      <c r="S18" s="44">
        <v>20</v>
      </c>
      <c r="T18" s="45">
        <v>3.7</v>
      </c>
      <c r="U18" s="47"/>
      <c r="V18" s="443"/>
      <c r="W18" s="444"/>
      <c r="X18" s="445"/>
      <c r="Y18" s="134">
        <f>ABS(T18*V18)</f>
        <v>0</v>
      </c>
    </row>
    <row r="19" spans="1:25" ht="15.6" customHeight="1">
      <c r="A19" s="24">
        <v>8</v>
      </c>
      <c r="B19" s="122" t="s">
        <v>33</v>
      </c>
      <c r="C19" s="405">
        <v>1812</v>
      </c>
      <c r="D19" s="406"/>
      <c r="E19" s="405">
        <v>50</v>
      </c>
      <c r="F19" s="406"/>
      <c r="G19" s="48">
        <v>3.92</v>
      </c>
      <c r="H19" s="407"/>
      <c r="I19" s="408"/>
      <c r="J19" s="408"/>
      <c r="K19" s="409"/>
      <c r="L19" s="27">
        <f t="shared" si="1"/>
        <v>0</v>
      </c>
      <c r="M19" s="19"/>
      <c r="N19" s="24">
        <v>221</v>
      </c>
      <c r="O19" s="458" t="s">
        <v>34</v>
      </c>
      <c r="P19" s="459"/>
      <c r="Q19" s="460"/>
      <c r="R19" s="25" t="s">
        <v>35</v>
      </c>
      <c r="S19" s="25">
        <v>20</v>
      </c>
      <c r="T19" s="26">
        <v>4.5999999999999996</v>
      </c>
      <c r="U19" s="49"/>
      <c r="V19" s="461"/>
      <c r="W19" s="462"/>
      <c r="X19" s="463"/>
      <c r="Y19" s="135">
        <f>ABS(T19*V19)</f>
        <v>0</v>
      </c>
    </row>
    <row r="20" spans="1:25" ht="15.6" customHeight="1">
      <c r="A20" s="24">
        <v>135</v>
      </c>
      <c r="B20" s="125" t="s">
        <v>36</v>
      </c>
      <c r="C20" s="405">
        <v>1800</v>
      </c>
      <c r="D20" s="406"/>
      <c r="E20" s="405">
        <v>50</v>
      </c>
      <c r="F20" s="406"/>
      <c r="G20" s="50">
        <v>1.8</v>
      </c>
      <c r="H20" s="407"/>
      <c r="I20" s="408"/>
      <c r="J20" s="408"/>
      <c r="K20" s="409"/>
      <c r="L20" s="27">
        <f t="shared" si="1"/>
        <v>0</v>
      </c>
      <c r="M20" s="19"/>
      <c r="N20" s="24">
        <v>222</v>
      </c>
      <c r="O20" s="464" t="s">
        <v>37</v>
      </c>
      <c r="P20" s="465"/>
      <c r="Q20" s="466"/>
      <c r="R20" s="25" t="s">
        <v>38</v>
      </c>
      <c r="S20" s="25">
        <v>20</v>
      </c>
      <c r="T20" s="26">
        <v>5.9</v>
      </c>
      <c r="U20" s="51"/>
      <c r="V20" s="467"/>
      <c r="W20" s="468"/>
      <c r="X20" s="469"/>
      <c r="Y20" s="134">
        <f>ABS(T20*V20)</f>
        <v>0</v>
      </c>
    </row>
    <row r="21" spans="1:25" ht="15.6" customHeight="1">
      <c r="A21" s="35">
        <v>128</v>
      </c>
      <c r="B21" s="126" t="s">
        <v>39</v>
      </c>
      <c r="C21" s="405">
        <v>1800</v>
      </c>
      <c r="D21" s="406"/>
      <c r="E21" s="416"/>
      <c r="F21" s="417"/>
      <c r="G21" s="52">
        <v>13</v>
      </c>
      <c r="H21" s="446"/>
      <c r="I21" s="447"/>
      <c r="J21" s="447"/>
      <c r="K21" s="448"/>
      <c r="L21" s="36">
        <f t="shared" si="1"/>
        <v>0</v>
      </c>
      <c r="M21" s="19"/>
      <c r="N21" s="53">
        <v>223</v>
      </c>
      <c r="O21" s="449" t="s">
        <v>40</v>
      </c>
      <c r="P21" s="450"/>
      <c r="Q21" s="451"/>
      <c r="R21" s="452" t="s">
        <v>41</v>
      </c>
      <c r="S21" s="453"/>
      <c r="T21" s="41">
        <v>0.6</v>
      </c>
      <c r="U21" s="454" t="str">
        <f>IF(SUM(V18:X20)=0,"",SUMIF(U18:X20,"付",V18:X20))</f>
        <v/>
      </c>
      <c r="V21" s="455"/>
      <c r="W21" s="456"/>
      <c r="X21" s="457"/>
      <c r="Y21" s="135">
        <f>IF(SUM(V18:X20)=0,0,ABS(T21*U21))</f>
        <v>0</v>
      </c>
    </row>
    <row r="22" spans="1:25" ht="15.6" customHeight="1">
      <c r="A22" s="43">
        <v>9</v>
      </c>
      <c r="B22" s="124" t="s">
        <v>26</v>
      </c>
      <c r="C22" s="421">
        <v>1505</v>
      </c>
      <c r="D22" s="423"/>
      <c r="E22" s="421" t="s">
        <v>27</v>
      </c>
      <c r="F22" s="423"/>
      <c r="G22" s="45">
        <v>13.6</v>
      </c>
      <c r="H22" s="434"/>
      <c r="I22" s="435"/>
      <c r="J22" s="435"/>
      <c r="K22" s="436"/>
      <c r="L22" s="18">
        <f t="shared" si="1"/>
        <v>0</v>
      </c>
      <c r="M22" s="19"/>
      <c r="N22" s="54">
        <v>231</v>
      </c>
      <c r="O22" s="470" t="s">
        <v>42</v>
      </c>
      <c r="P22" s="471"/>
      <c r="Q22" s="472"/>
      <c r="R22" s="56"/>
      <c r="S22" s="56"/>
      <c r="T22" s="17">
        <v>4.5</v>
      </c>
      <c r="U22" s="473"/>
      <c r="V22" s="474"/>
      <c r="W22" s="474"/>
      <c r="X22" s="475"/>
      <c r="Y22" s="134">
        <f t="shared" si="0"/>
        <v>0</v>
      </c>
    </row>
    <row r="23" spans="1:25" ht="15.6" customHeight="1">
      <c r="A23" s="24">
        <v>10</v>
      </c>
      <c r="B23" s="122" t="s">
        <v>30</v>
      </c>
      <c r="C23" s="405">
        <v>1502</v>
      </c>
      <c r="D23" s="406"/>
      <c r="E23" s="405" t="s">
        <v>27</v>
      </c>
      <c r="F23" s="406"/>
      <c r="G23" s="26">
        <v>7.5</v>
      </c>
      <c r="H23" s="407"/>
      <c r="I23" s="408"/>
      <c r="J23" s="408"/>
      <c r="K23" s="409"/>
      <c r="L23" s="27">
        <f t="shared" si="1"/>
        <v>0</v>
      </c>
      <c r="M23" s="19"/>
      <c r="N23" s="43">
        <v>18</v>
      </c>
      <c r="O23" s="440" t="s">
        <v>43</v>
      </c>
      <c r="P23" s="441"/>
      <c r="Q23" s="442"/>
      <c r="R23" s="56"/>
      <c r="S23" s="56"/>
      <c r="T23" s="45">
        <v>3.3</v>
      </c>
      <c r="U23" s="473"/>
      <c r="V23" s="474"/>
      <c r="W23" s="474"/>
      <c r="X23" s="475"/>
      <c r="Y23" s="135">
        <f t="shared" si="0"/>
        <v>0</v>
      </c>
    </row>
    <row r="24" spans="1:25" ht="15.6" customHeight="1">
      <c r="A24" s="24">
        <v>11</v>
      </c>
      <c r="B24" s="122" t="s">
        <v>33</v>
      </c>
      <c r="C24" s="405">
        <v>1512</v>
      </c>
      <c r="D24" s="406"/>
      <c r="E24" s="405">
        <v>50</v>
      </c>
      <c r="F24" s="406"/>
      <c r="G24" s="48">
        <v>3.5</v>
      </c>
      <c r="H24" s="407"/>
      <c r="I24" s="408"/>
      <c r="J24" s="408"/>
      <c r="K24" s="409"/>
      <c r="L24" s="27">
        <f t="shared" si="1"/>
        <v>0</v>
      </c>
      <c r="M24" s="19"/>
      <c r="N24" s="28">
        <v>102</v>
      </c>
      <c r="O24" s="476" t="s">
        <v>44</v>
      </c>
      <c r="P24" s="477"/>
      <c r="Q24" s="478"/>
      <c r="R24" s="59"/>
      <c r="S24" s="59"/>
      <c r="T24" s="32">
        <v>4.5999999999999996</v>
      </c>
      <c r="U24" s="479"/>
      <c r="V24" s="480"/>
      <c r="W24" s="480"/>
      <c r="X24" s="481"/>
      <c r="Y24" s="134">
        <f t="shared" si="0"/>
        <v>0</v>
      </c>
    </row>
    <row r="25" spans="1:25" ht="15.6" customHeight="1">
      <c r="A25" s="24">
        <v>136</v>
      </c>
      <c r="B25" s="125" t="s">
        <v>36</v>
      </c>
      <c r="C25" s="405">
        <v>1500</v>
      </c>
      <c r="D25" s="406"/>
      <c r="E25" s="405">
        <v>50</v>
      </c>
      <c r="F25" s="406"/>
      <c r="G25" s="50">
        <v>1.5</v>
      </c>
      <c r="H25" s="407"/>
      <c r="I25" s="408"/>
      <c r="J25" s="408"/>
      <c r="K25" s="409"/>
      <c r="L25" s="27">
        <f t="shared" si="1"/>
        <v>0</v>
      </c>
      <c r="M25" s="19"/>
      <c r="N25" s="60">
        <v>551</v>
      </c>
      <c r="O25" s="482" t="s">
        <v>45</v>
      </c>
      <c r="P25" s="483"/>
      <c r="Q25" s="484"/>
      <c r="R25" s="44" t="s">
        <v>46</v>
      </c>
      <c r="S25" s="61"/>
      <c r="T25" s="45">
        <v>11.5</v>
      </c>
      <c r="U25" s="473"/>
      <c r="V25" s="474"/>
      <c r="W25" s="474"/>
      <c r="X25" s="475"/>
      <c r="Y25" s="137">
        <f t="shared" si="0"/>
        <v>0</v>
      </c>
    </row>
    <row r="26" spans="1:25" ht="15.6" customHeight="1">
      <c r="A26" s="35">
        <v>129</v>
      </c>
      <c r="B26" s="126" t="s">
        <v>39</v>
      </c>
      <c r="C26" s="416">
        <v>1500</v>
      </c>
      <c r="D26" s="417"/>
      <c r="E26" s="485" ph="1"/>
      <c r="F26" s="486"/>
      <c r="G26" s="52">
        <v>12.1</v>
      </c>
      <c r="H26" s="446"/>
      <c r="I26" s="447"/>
      <c r="J26" s="447"/>
      <c r="K26" s="448"/>
      <c r="L26" s="36">
        <f t="shared" si="1"/>
        <v>0</v>
      </c>
      <c r="M26" s="19"/>
      <c r="N26" s="28">
        <v>553</v>
      </c>
      <c r="O26" s="410" t="s">
        <v>45</v>
      </c>
      <c r="P26" s="411"/>
      <c r="Q26" s="412"/>
      <c r="R26" s="31" t="s">
        <v>47</v>
      </c>
      <c r="S26" s="30"/>
      <c r="T26" s="32">
        <v>16</v>
      </c>
      <c r="U26" s="479"/>
      <c r="V26" s="480"/>
      <c r="W26" s="480"/>
      <c r="X26" s="487"/>
      <c r="Y26" s="36">
        <f t="shared" si="0"/>
        <v>0</v>
      </c>
    </row>
    <row r="27" spans="1:25" ht="15.6" customHeight="1">
      <c r="A27" s="43">
        <v>12</v>
      </c>
      <c r="B27" s="124" t="s">
        <v>26</v>
      </c>
      <c r="C27" s="421">
        <v>1205</v>
      </c>
      <c r="D27" s="423"/>
      <c r="E27" s="421" t="s">
        <v>27</v>
      </c>
      <c r="F27" s="423"/>
      <c r="G27" s="45">
        <v>11.3</v>
      </c>
      <c r="H27" s="434"/>
      <c r="I27" s="435"/>
      <c r="J27" s="435"/>
      <c r="K27" s="436"/>
      <c r="L27" s="18">
        <f t="shared" si="1"/>
        <v>0</v>
      </c>
      <c r="M27" s="19"/>
      <c r="N27" s="54">
        <v>500</v>
      </c>
      <c r="O27" s="488" t="s">
        <v>48</v>
      </c>
      <c r="P27" s="489"/>
      <c r="Q27" s="490"/>
      <c r="R27" s="16" t="s">
        <v>49</v>
      </c>
      <c r="S27" s="16">
        <v>20</v>
      </c>
      <c r="T27" s="63">
        <v>12</v>
      </c>
      <c r="U27" s="491"/>
      <c r="V27" s="492"/>
      <c r="W27" s="492"/>
      <c r="X27" s="493"/>
      <c r="Y27" s="18">
        <f t="shared" si="0"/>
        <v>0</v>
      </c>
    </row>
    <row r="28" spans="1:25" ht="15.6" customHeight="1">
      <c r="A28" s="24">
        <v>13</v>
      </c>
      <c r="B28" s="122" t="s">
        <v>30</v>
      </c>
      <c r="C28" s="405">
        <v>1202</v>
      </c>
      <c r="D28" s="406"/>
      <c r="E28" s="405" t="s">
        <v>27</v>
      </c>
      <c r="F28" s="406"/>
      <c r="G28" s="26">
        <v>6.4</v>
      </c>
      <c r="H28" s="407"/>
      <c r="I28" s="408"/>
      <c r="J28" s="408"/>
      <c r="K28" s="409"/>
      <c r="L28" s="27">
        <f t="shared" si="1"/>
        <v>0</v>
      </c>
      <c r="M28" s="19"/>
      <c r="N28" s="28">
        <v>502</v>
      </c>
      <c r="O28" s="410" t="s">
        <v>50</v>
      </c>
      <c r="P28" s="411"/>
      <c r="Q28" s="412"/>
      <c r="R28" s="31" t="s">
        <v>51</v>
      </c>
      <c r="S28" s="42">
        <v>20</v>
      </c>
      <c r="T28" s="52">
        <v>6</v>
      </c>
      <c r="U28" s="480"/>
      <c r="V28" s="480"/>
      <c r="W28" s="480"/>
      <c r="X28" s="481"/>
      <c r="Y28" s="36">
        <f t="shared" si="0"/>
        <v>0</v>
      </c>
    </row>
    <row r="29" spans="1:25" ht="15.6" customHeight="1">
      <c r="A29" s="24">
        <v>14</v>
      </c>
      <c r="B29" s="122" t="s">
        <v>52</v>
      </c>
      <c r="C29" s="405">
        <v>1212</v>
      </c>
      <c r="D29" s="406"/>
      <c r="E29" s="405">
        <v>50</v>
      </c>
      <c r="F29" s="406"/>
      <c r="G29" s="48">
        <v>3.14</v>
      </c>
      <c r="H29" s="407"/>
      <c r="I29" s="408"/>
      <c r="J29" s="408"/>
      <c r="K29" s="409"/>
      <c r="L29" s="27">
        <f t="shared" si="1"/>
        <v>0</v>
      </c>
      <c r="M29" s="19"/>
      <c r="N29" s="54">
        <v>510</v>
      </c>
      <c r="O29" s="482" t="s">
        <v>53</v>
      </c>
      <c r="P29" s="483"/>
      <c r="Q29" s="484"/>
      <c r="R29" s="16" t="s">
        <v>49</v>
      </c>
      <c r="S29" s="16">
        <v>20</v>
      </c>
      <c r="T29" s="17">
        <v>12</v>
      </c>
      <c r="U29" s="473"/>
      <c r="V29" s="474"/>
      <c r="W29" s="474"/>
      <c r="X29" s="494"/>
      <c r="Y29" s="138">
        <f t="shared" ref="Y29:Y32" si="2">IF(U29="不要",0,T29*U29)</f>
        <v>0</v>
      </c>
    </row>
    <row r="30" spans="1:25" ht="15.6" customHeight="1">
      <c r="A30" s="24">
        <v>137</v>
      </c>
      <c r="B30" s="125" t="s">
        <v>36</v>
      </c>
      <c r="C30" s="405">
        <v>1200</v>
      </c>
      <c r="D30" s="406"/>
      <c r="E30" s="405">
        <v>50</v>
      </c>
      <c r="F30" s="406"/>
      <c r="G30" s="50">
        <v>1.2</v>
      </c>
      <c r="H30" s="407"/>
      <c r="I30" s="408"/>
      <c r="J30" s="408"/>
      <c r="K30" s="409"/>
      <c r="L30" s="27">
        <f t="shared" si="1"/>
        <v>0</v>
      </c>
      <c r="M30" s="19"/>
      <c r="N30" s="64">
        <v>512</v>
      </c>
      <c r="O30" s="498" t="s">
        <v>54</v>
      </c>
      <c r="P30" s="499"/>
      <c r="Q30" s="500"/>
      <c r="R30" s="25" t="s">
        <v>51</v>
      </c>
      <c r="S30" s="25">
        <v>20</v>
      </c>
      <c r="T30" s="26">
        <v>6</v>
      </c>
      <c r="U30" s="501"/>
      <c r="V30" s="502"/>
      <c r="W30" s="502"/>
      <c r="X30" s="503"/>
      <c r="Y30" s="139">
        <f t="shared" si="2"/>
        <v>0</v>
      </c>
    </row>
    <row r="31" spans="1:25" ht="15.6" customHeight="1">
      <c r="A31" s="35">
        <v>130</v>
      </c>
      <c r="B31" s="126" t="s">
        <v>39</v>
      </c>
      <c r="C31" s="416">
        <v>1200</v>
      </c>
      <c r="D31" s="417"/>
      <c r="E31" s="485" ph="1"/>
      <c r="F31" s="486"/>
      <c r="G31" s="52">
        <v>11.2</v>
      </c>
      <c r="H31" s="446"/>
      <c r="I31" s="447"/>
      <c r="J31" s="447"/>
      <c r="K31" s="448"/>
      <c r="L31" s="36">
        <f t="shared" si="1"/>
        <v>0</v>
      </c>
      <c r="M31" s="19"/>
      <c r="N31" s="28">
        <v>514</v>
      </c>
      <c r="O31" s="476" t="s">
        <v>55</v>
      </c>
      <c r="P31" s="477"/>
      <c r="Q31" s="478"/>
      <c r="R31" s="31" t="s">
        <v>56</v>
      </c>
      <c r="S31" s="31"/>
      <c r="T31" s="32">
        <v>1.2</v>
      </c>
      <c r="U31" s="479"/>
      <c r="V31" s="480"/>
      <c r="W31" s="480"/>
      <c r="X31" s="481"/>
      <c r="Y31" s="140">
        <f t="shared" si="2"/>
        <v>0</v>
      </c>
    </row>
    <row r="32" spans="1:25" ht="15.6" customHeight="1">
      <c r="A32" s="43">
        <v>15</v>
      </c>
      <c r="B32" s="124" t="s">
        <v>26</v>
      </c>
      <c r="C32" s="421" t="s">
        <v>57</v>
      </c>
      <c r="D32" s="423"/>
      <c r="E32" s="44" t="s">
        <v>27</v>
      </c>
      <c r="F32" s="65"/>
      <c r="G32" s="45">
        <v>9.1</v>
      </c>
      <c r="H32" s="434"/>
      <c r="I32" s="435"/>
      <c r="J32" s="435"/>
      <c r="K32" s="436"/>
      <c r="L32" s="18">
        <f t="shared" si="1"/>
        <v>0</v>
      </c>
      <c r="M32" s="19"/>
      <c r="N32" s="495" t="s">
        <v>58</v>
      </c>
      <c r="O32" s="496"/>
      <c r="P32" s="496"/>
      <c r="Q32" s="496"/>
      <c r="R32" s="496"/>
      <c r="S32" s="496"/>
      <c r="T32" s="496"/>
      <c r="U32" s="496"/>
      <c r="V32" s="496"/>
      <c r="W32" s="496"/>
      <c r="X32" s="497"/>
      <c r="Y32" s="141">
        <f t="shared" si="2"/>
        <v>0</v>
      </c>
    </row>
    <row r="33" spans="1:26" ht="15.6" customHeight="1">
      <c r="A33" s="24">
        <v>16</v>
      </c>
      <c r="B33" s="122" t="s">
        <v>30</v>
      </c>
      <c r="C33" s="405" t="s">
        <v>59</v>
      </c>
      <c r="D33" s="406"/>
      <c r="E33" s="25" t="s">
        <v>27</v>
      </c>
      <c r="F33" s="68"/>
      <c r="G33" s="26">
        <v>5.3</v>
      </c>
      <c r="H33" s="407"/>
      <c r="I33" s="408"/>
      <c r="J33" s="408"/>
      <c r="K33" s="409"/>
      <c r="L33" s="27">
        <f t="shared" si="1"/>
        <v>0</v>
      </c>
      <c r="M33" s="19"/>
      <c r="N33" s="43">
        <v>254</v>
      </c>
      <c r="O33" s="421" t="s">
        <v>60</v>
      </c>
      <c r="P33" s="422"/>
      <c r="Q33" s="174"/>
      <c r="R33" s="66">
        <v>1800</v>
      </c>
      <c r="S33" s="66">
        <v>5</v>
      </c>
      <c r="T33" s="67">
        <v>5.26</v>
      </c>
      <c r="U33" s="473"/>
      <c r="V33" s="474"/>
      <c r="W33" s="474"/>
      <c r="X33" s="494"/>
      <c r="Y33" s="142">
        <f>T33*U33</f>
        <v>0</v>
      </c>
    </row>
    <row r="34" spans="1:26" ht="15.6" customHeight="1">
      <c r="A34" s="24">
        <v>17</v>
      </c>
      <c r="B34" s="122" t="s">
        <v>33</v>
      </c>
      <c r="C34" s="405" t="s">
        <v>61</v>
      </c>
      <c r="D34" s="406"/>
      <c r="E34" s="405">
        <v>50</v>
      </c>
      <c r="F34" s="406"/>
      <c r="G34" s="26">
        <v>2.8</v>
      </c>
      <c r="H34" s="407"/>
      <c r="I34" s="408"/>
      <c r="J34" s="408"/>
      <c r="K34" s="409"/>
      <c r="L34" s="27">
        <f t="shared" si="1"/>
        <v>0</v>
      </c>
      <c r="M34" s="19"/>
      <c r="N34" s="24">
        <v>255</v>
      </c>
      <c r="O34" s="405" t="s">
        <v>60</v>
      </c>
      <c r="P34" s="504"/>
      <c r="Q34" s="69"/>
      <c r="R34" s="25">
        <v>1500</v>
      </c>
      <c r="S34" s="25">
        <v>5</v>
      </c>
      <c r="T34" s="26">
        <v>4.46</v>
      </c>
      <c r="U34" s="501"/>
      <c r="V34" s="502"/>
      <c r="W34" s="502"/>
      <c r="X34" s="503"/>
      <c r="Y34" s="143">
        <f>ABS(T34*U34)</f>
        <v>0</v>
      </c>
    </row>
    <row r="35" spans="1:26" ht="15.6" customHeight="1">
      <c r="A35" s="24">
        <v>138</v>
      </c>
      <c r="B35" s="125" t="s">
        <v>36</v>
      </c>
      <c r="C35" s="405">
        <v>900</v>
      </c>
      <c r="D35" s="406"/>
      <c r="E35" s="405">
        <v>50</v>
      </c>
      <c r="F35" s="406"/>
      <c r="G35" s="50">
        <v>0.9</v>
      </c>
      <c r="H35" s="407"/>
      <c r="I35" s="408"/>
      <c r="J35" s="408"/>
      <c r="K35" s="409"/>
      <c r="L35" s="27">
        <f t="shared" si="1"/>
        <v>0</v>
      </c>
      <c r="M35" s="19"/>
      <c r="N35" s="24">
        <v>256</v>
      </c>
      <c r="O35" s="405" t="s">
        <v>60</v>
      </c>
      <c r="P35" s="504"/>
      <c r="Q35" s="69"/>
      <c r="R35" s="25">
        <v>1200</v>
      </c>
      <c r="S35" s="25">
        <v>5</v>
      </c>
      <c r="T35" s="26">
        <v>3.7</v>
      </c>
      <c r="U35" s="501"/>
      <c r="V35" s="502"/>
      <c r="W35" s="502"/>
      <c r="X35" s="503"/>
      <c r="Y35" s="143">
        <f t="shared" ref="Y35:Y37" si="3">ABS(T35*U35)</f>
        <v>0</v>
      </c>
    </row>
    <row r="36" spans="1:26" ht="15.6" customHeight="1">
      <c r="A36" s="35">
        <v>131</v>
      </c>
      <c r="B36" s="127" t="s">
        <v>39</v>
      </c>
      <c r="C36" s="416">
        <v>900</v>
      </c>
      <c r="D36" s="417"/>
      <c r="E36" s="485" ph="1"/>
      <c r="F36" s="486"/>
      <c r="G36" s="52">
        <v>10.3</v>
      </c>
      <c r="H36" s="446"/>
      <c r="I36" s="447"/>
      <c r="J36" s="447"/>
      <c r="K36" s="448"/>
      <c r="L36" s="36">
        <f t="shared" si="1"/>
        <v>0</v>
      </c>
      <c r="M36" s="19"/>
      <c r="N36" s="24">
        <v>257</v>
      </c>
      <c r="O36" s="405" t="s">
        <v>60</v>
      </c>
      <c r="P36" s="504"/>
      <c r="Q36" s="69"/>
      <c r="R36" s="25">
        <v>900</v>
      </c>
      <c r="S36" s="25">
        <v>5</v>
      </c>
      <c r="T36" s="26">
        <v>2.92</v>
      </c>
      <c r="U36" s="501"/>
      <c r="V36" s="502"/>
      <c r="W36" s="502"/>
      <c r="X36" s="503"/>
      <c r="Y36" s="143">
        <f t="shared" si="3"/>
        <v>0</v>
      </c>
    </row>
    <row r="37" spans="1:26" ht="15.6" customHeight="1">
      <c r="A37" s="15">
        <v>28</v>
      </c>
      <c r="B37" s="121" t="s">
        <v>126</v>
      </c>
      <c r="C37" s="421" t="s">
        <v>62</v>
      </c>
      <c r="D37" s="423"/>
      <c r="E37" s="421" t="s">
        <v>63</v>
      </c>
      <c r="F37" s="423"/>
      <c r="G37" s="17">
        <v>13.5</v>
      </c>
      <c r="H37" s="434"/>
      <c r="I37" s="435"/>
      <c r="J37" s="435"/>
      <c r="K37" s="436"/>
      <c r="L37" s="18">
        <f t="shared" si="1"/>
        <v>0</v>
      </c>
      <c r="M37" s="19"/>
      <c r="N37" s="70">
        <v>258</v>
      </c>
      <c r="O37" s="505" t="s">
        <v>60</v>
      </c>
      <c r="P37" s="506"/>
      <c r="Q37" s="72"/>
      <c r="R37" s="73">
        <v>600</v>
      </c>
      <c r="S37" s="73">
        <v>5</v>
      </c>
      <c r="T37" s="74">
        <v>2.14</v>
      </c>
      <c r="U37" s="507"/>
      <c r="V37" s="508"/>
      <c r="W37" s="508"/>
      <c r="X37" s="509"/>
      <c r="Y37" s="143">
        <f t="shared" si="3"/>
        <v>0</v>
      </c>
    </row>
    <row r="38" spans="1:26" ht="15.6" customHeight="1">
      <c r="A38" s="24">
        <v>21</v>
      </c>
      <c r="B38" s="77" t="s">
        <v>64</v>
      </c>
      <c r="C38" s="405"/>
      <c r="D38" s="406"/>
      <c r="E38" s="405" t="s">
        <v>63</v>
      </c>
      <c r="F38" s="406"/>
      <c r="G38" s="26">
        <v>14</v>
      </c>
      <c r="H38" s="407"/>
      <c r="I38" s="408"/>
      <c r="J38" s="408"/>
      <c r="K38" s="409"/>
      <c r="L38" s="27">
        <f t="shared" si="1"/>
        <v>0</v>
      </c>
      <c r="M38" s="19"/>
      <c r="N38" s="78">
        <v>3003</v>
      </c>
      <c r="O38" s="482" t="s">
        <v>65</v>
      </c>
      <c r="P38" s="483"/>
      <c r="Q38" s="55"/>
      <c r="R38" s="79" t="s">
        <v>132</v>
      </c>
      <c r="S38" s="44">
        <v>100</v>
      </c>
      <c r="T38" s="80">
        <v>0</v>
      </c>
      <c r="U38" s="510"/>
      <c r="V38" s="511"/>
      <c r="W38" s="511"/>
      <c r="X38" s="512"/>
      <c r="Y38" s="144">
        <f>ABS(T39*U39)</f>
        <v>0</v>
      </c>
    </row>
    <row r="39" spans="1:26" ht="15.6" customHeight="1">
      <c r="A39" s="24">
        <v>118</v>
      </c>
      <c r="B39" s="122" t="s">
        <v>125</v>
      </c>
      <c r="C39" s="513"/>
      <c r="D39" s="514"/>
      <c r="E39" s="515"/>
      <c r="F39" s="516"/>
      <c r="G39" s="26">
        <v>3.8</v>
      </c>
      <c r="H39" s="517"/>
      <c r="I39" s="518"/>
      <c r="J39" s="518"/>
      <c r="K39" s="519"/>
      <c r="L39" s="27">
        <f t="shared" si="1"/>
        <v>0</v>
      </c>
      <c r="M39" s="19"/>
      <c r="N39" s="81">
        <v>182</v>
      </c>
      <c r="O39" s="520" t="s">
        <v>67</v>
      </c>
      <c r="P39" s="521"/>
      <c r="Q39" s="82"/>
      <c r="R39" s="83"/>
      <c r="S39" s="84">
        <v>50</v>
      </c>
      <c r="T39" s="85">
        <v>0.4</v>
      </c>
      <c r="U39" s="522"/>
      <c r="V39" s="523"/>
      <c r="W39" s="523"/>
      <c r="X39" s="524"/>
      <c r="Y39" s="144">
        <f>ABS(T40*U40)</f>
        <v>0</v>
      </c>
    </row>
    <row r="40" spans="1:26" ht="15.6" customHeight="1">
      <c r="A40" s="28">
        <v>22</v>
      </c>
      <c r="B40" s="86" t="s">
        <v>68</v>
      </c>
      <c r="C40" s="525"/>
      <c r="D40" s="526"/>
      <c r="E40" s="485" ph="1"/>
      <c r="F40" s="486"/>
      <c r="G40" s="32">
        <v>24</v>
      </c>
      <c r="H40" s="418"/>
      <c r="I40" s="419"/>
      <c r="J40" s="419"/>
      <c r="K40" s="420"/>
      <c r="L40" s="36">
        <f t="shared" si="1"/>
        <v>0</v>
      </c>
      <c r="M40" s="19"/>
      <c r="N40" s="53">
        <v>122</v>
      </c>
      <c r="O40" s="470" t="s">
        <v>69</v>
      </c>
      <c r="P40" s="471"/>
      <c r="Q40" s="87"/>
      <c r="R40" s="88" t="s">
        <v>70</v>
      </c>
      <c r="S40" s="40"/>
      <c r="T40" s="41">
        <v>20</v>
      </c>
      <c r="U40" s="527"/>
      <c r="V40" s="528"/>
      <c r="W40" s="528"/>
      <c r="X40" s="529"/>
      <c r="Y40" s="144">
        <f>ABS(T41*U41)</f>
        <v>0</v>
      </c>
    </row>
    <row r="41" spans="1:26" ht="15.6" customHeight="1">
      <c r="A41" s="89">
        <v>121</v>
      </c>
      <c r="B41" s="90" t="s">
        <v>71</v>
      </c>
      <c r="C41" s="88" t="s">
        <v>72</v>
      </c>
      <c r="D41" s="169"/>
      <c r="E41" s="530">
        <v>50</v>
      </c>
      <c r="F41" s="531"/>
      <c r="G41" s="41">
        <v>3.02</v>
      </c>
      <c r="H41" s="532"/>
      <c r="I41" s="533"/>
      <c r="J41" s="533"/>
      <c r="K41" s="534"/>
      <c r="L41" s="36">
        <f t="shared" si="1"/>
        <v>0</v>
      </c>
      <c r="M41" s="19"/>
      <c r="N41" s="15">
        <v>227</v>
      </c>
      <c r="O41" s="488" t="s">
        <v>73</v>
      </c>
      <c r="P41" s="483"/>
      <c r="Q41" s="62"/>
      <c r="R41" s="91" t="s">
        <v>251</v>
      </c>
      <c r="S41" s="92"/>
      <c r="T41" s="93">
        <v>2.7</v>
      </c>
      <c r="U41" s="473"/>
      <c r="V41" s="474"/>
      <c r="W41" s="474"/>
      <c r="X41" s="494"/>
      <c r="Y41" s="145">
        <f>ABS(T42*U42)</f>
        <v>0</v>
      </c>
    </row>
    <row r="42" spans="1:26" ht="15.6" customHeight="1">
      <c r="A42" s="60">
        <v>393</v>
      </c>
      <c r="B42" s="128" t="s">
        <v>74</v>
      </c>
      <c r="C42" s="44" t="s">
        <v>75</v>
      </c>
      <c r="D42" s="37"/>
      <c r="E42" s="515"/>
      <c r="F42" s="516"/>
      <c r="G42" s="45">
        <v>6.6</v>
      </c>
      <c r="H42" s="434"/>
      <c r="I42" s="435"/>
      <c r="J42" s="435"/>
      <c r="K42" s="436"/>
      <c r="L42" s="18">
        <f t="shared" si="1"/>
        <v>0</v>
      </c>
      <c r="M42" s="19"/>
      <c r="N42" s="94"/>
      <c r="O42" s="410" t="s">
        <v>76</v>
      </c>
      <c r="P42" s="411"/>
      <c r="Q42" s="29"/>
      <c r="R42" s="95" t="s">
        <v>77</v>
      </c>
      <c r="S42" s="96">
        <v>0</v>
      </c>
      <c r="T42" s="97">
        <v>3</v>
      </c>
      <c r="U42" s="479"/>
      <c r="V42" s="480"/>
      <c r="W42" s="480"/>
      <c r="X42" s="481"/>
      <c r="Y42" s="146">
        <f>ABS(T43*U43*W43)</f>
        <v>0</v>
      </c>
    </row>
    <row r="43" spans="1:26" ht="15.6" customHeight="1">
      <c r="A43" s="28">
        <v>394</v>
      </c>
      <c r="B43" s="126" t="s">
        <v>78</v>
      </c>
      <c r="C43" s="31" t="s">
        <v>79</v>
      </c>
      <c r="D43" s="42"/>
      <c r="E43" s="485" ph="1"/>
      <c r="F43" s="486"/>
      <c r="G43" s="32">
        <v>3.4</v>
      </c>
      <c r="H43" s="407"/>
      <c r="I43" s="408"/>
      <c r="J43" s="408"/>
      <c r="K43" s="409"/>
      <c r="L43" s="36">
        <f t="shared" si="1"/>
        <v>0</v>
      </c>
      <c r="M43" s="19"/>
      <c r="N43" s="60"/>
      <c r="O43" s="482" t="s">
        <v>80</v>
      </c>
      <c r="P43" s="483"/>
      <c r="Q43" s="55"/>
      <c r="R43" s="44" t="s">
        <v>81</v>
      </c>
      <c r="S43" s="61"/>
      <c r="T43" s="45">
        <v>74.8</v>
      </c>
      <c r="U43" s="57"/>
      <c r="V43" s="203" t="s">
        <v>82</v>
      </c>
      <c r="W43" s="58"/>
      <c r="X43" s="206" t="s">
        <v>83</v>
      </c>
      <c r="Y43" s="147">
        <f>ABS(T43*U43*W43)</f>
        <v>0</v>
      </c>
    </row>
    <row r="44" spans="1:26" ht="15.6" customHeight="1">
      <c r="A44" s="43">
        <v>200</v>
      </c>
      <c r="B44" s="121" t="s">
        <v>84</v>
      </c>
      <c r="C44" s="16" t="s">
        <v>85</v>
      </c>
      <c r="D44" s="37"/>
      <c r="E44" s="515"/>
      <c r="F44" s="516"/>
      <c r="G44" s="17">
        <v>0.8</v>
      </c>
      <c r="H44" s="434"/>
      <c r="I44" s="435"/>
      <c r="J44" s="435"/>
      <c r="K44" s="436"/>
      <c r="L44" s="18">
        <f t="shared" si="1"/>
        <v>0</v>
      </c>
      <c r="M44" s="19"/>
      <c r="N44" s="98"/>
      <c r="O44" s="535" t="s">
        <v>80</v>
      </c>
      <c r="P44" s="536"/>
      <c r="Q44" s="99"/>
      <c r="R44" s="73" t="s">
        <v>86</v>
      </c>
      <c r="S44" s="100"/>
      <c r="T44" s="74">
        <v>85</v>
      </c>
      <c r="U44" s="75"/>
      <c r="V44" s="204" t="s">
        <v>82</v>
      </c>
      <c r="W44" s="76"/>
      <c r="X44" s="207" t="s">
        <v>83</v>
      </c>
      <c r="Y44" s="146">
        <f>ABS(T44*U44*W44)</f>
        <v>0</v>
      </c>
    </row>
    <row r="45" spans="1:26" ht="15.6" customHeight="1">
      <c r="A45" s="24">
        <v>201</v>
      </c>
      <c r="B45" s="122" t="s">
        <v>87</v>
      </c>
      <c r="C45" s="25" t="s">
        <v>88</v>
      </c>
      <c r="D45" s="68"/>
      <c r="E45" s="515"/>
      <c r="F45" s="516"/>
      <c r="G45" s="26">
        <v>0.9</v>
      </c>
      <c r="H45" s="407"/>
      <c r="I45" s="408"/>
      <c r="J45" s="408"/>
      <c r="K45" s="409"/>
      <c r="L45" s="27">
        <f t="shared" si="1"/>
        <v>0</v>
      </c>
      <c r="M45" s="19"/>
      <c r="N45" s="28"/>
      <c r="O45" s="410" t="s">
        <v>80</v>
      </c>
      <c r="P45" s="411"/>
      <c r="Q45" s="29"/>
      <c r="R45" s="101"/>
      <c r="S45" s="30"/>
      <c r="T45" s="168"/>
      <c r="U45" s="33"/>
      <c r="V45" s="205" t="s">
        <v>82</v>
      </c>
      <c r="W45" s="34"/>
      <c r="X45" s="208" t="s">
        <v>83</v>
      </c>
      <c r="Y45" s="146"/>
    </row>
    <row r="46" spans="1:26" ht="15.6" customHeight="1">
      <c r="A46" s="24">
        <v>202</v>
      </c>
      <c r="B46" s="122" t="s">
        <v>89</v>
      </c>
      <c r="C46" s="25" t="s">
        <v>90</v>
      </c>
      <c r="D46" s="68"/>
      <c r="E46" s="515"/>
      <c r="F46" s="516"/>
      <c r="G46" s="26">
        <v>1</v>
      </c>
      <c r="H46" s="407"/>
      <c r="I46" s="408"/>
      <c r="J46" s="408"/>
      <c r="K46" s="409"/>
      <c r="L46" s="27">
        <f t="shared" si="1"/>
        <v>0</v>
      </c>
      <c r="M46" s="19"/>
      <c r="N46" s="544" t="s">
        <v>91</v>
      </c>
      <c r="O46" s="545"/>
      <c r="P46" s="545"/>
      <c r="Q46" s="545"/>
      <c r="R46" s="545"/>
      <c r="S46" s="545"/>
      <c r="T46" s="546"/>
      <c r="U46" s="547" t="s">
        <v>92</v>
      </c>
      <c r="V46" s="548"/>
      <c r="W46" s="548"/>
      <c r="X46" s="549"/>
      <c r="Y46" s="148">
        <f>IF(AND(R47=2,R48=1200),(42+16+16)*U47,IF(AND(R47=2,R48=900),(42+15.8+16)*U47,IF(AND(R47=2,R48=600),(42+14.4+16)*U47,0)))</f>
        <v>0</v>
      </c>
      <c r="Z46" s="117">
        <f>IF($R$47=2,IF($R$48=1200,(50+8+16+8)*$U$47,IF($R$48=900,(50+7.8+16+8)*$U$47,IF($R$48=600,(50+6.4+16+8)*$U$47,"error"))),0)</f>
        <v>0</v>
      </c>
    </row>
    <row r="47" spans="1:26" ht="15.6" customHeight="1">
      <c r="A47" s="24">
        <v>203</v>
      </c>
      <c r="B47" s="122" t="s">
        <v>93</v>
      </c>
      <c r="C47" s="25" t="s">
        <v>94</v>
      </c>
      <c r="D47" s="68"/>
      <c r="E47" s="515"/>
      <c r="F47" s="516"/>
      <c r="G47" s="26">
        <v>1.1000000000000001</v>
      </c>
      <c r="H47" s="407"/>
      <c r="I47" s="408"/>
      <c r="J47" s="408"/>
      <c r="K47" s="409"/>
      <c r="L47" s="27">
        <f t="shared" si="1"/>
        <v>0</v>
      </c>
      <c r="M47" s="19"/>
      <c r="N47" s="305"/>
      <c r="O47" s="306" t="s">
        <v>95</v>
      </c>
      <c r="P47" s="307"/>
      <c r="Q47" s="308" t="s">
        <v>147</v>
      </c>
      <c r="R47" s="309"/>
      <c r="S47" s="550" t="s">
        <v>96</v>
      </c>
      <c r="T47" s="551"/>
      <c r="U47" s="552"/>
      <c r="V47" s="553"/>
      <c r="W47" s="553"/>
      <c r="X47" s="102" t="s">
        <v>97</v>
      </c>
      <c r="Y47" s="149">
        <f>IF(AND(R47=3,R48=1200),(80+16+8+24)*U47,IF(AND(R47=3,R48=900),(80+15.6+8+24)*U47,IF(AND(R47=3,R48=600),(80+12.8+8+24)*U47,0)))</f>
        <v>0</v>
      </c>
      <c r="Z47" s="117">
        <f>IF($R$47=3,IF($R$48=1200,(80+16+24+8)*$U$47,IF($R$48=900,(80+15.6+24+8)*$U$47,IF($R$48=600,(80+12.8+24+8)*$U$47,"error"))),0)</f>
        <v>0</v>
      </c>
    </row>
    <row r="48" spans="1:26" ht="15.6" customHeight="1">
      <c r="A48" s="24">
        <v>204</v>
      </c>
      <c r="B48" s="122" t="s">
        <v>98</v>
      </c>
      <c r="C48" s="25" t="s">
        <v>99</v>
      </c>
      <c r="D48" s="68"/>
      <c r="E48" s="515"/>
      <c r="F48" s="516"/>
      <c r="G48" s="26">
        <v>1.2</v>
      </c>
      <c r="H48" s="407"/>
      <c r="I48" s="408"/>
      <c r="J48" s="408"/>
      <c r="K48" s="409"/>
      <c r="L48" s="27">
        <f t="shared" si="1"/>
        <v>0</v>
      </c>
      <c r="M48" s="19"/>
      <c r="N48" s="310"/>
      <c r="O48" s="311" t="s">
        <v>100</v>
      </c>
      <c r="P48" s="312"/>
      <c r="Q48" s="313" t="s">
        <v>147</v>
      </c>
      <c r="R48" s="314"/>
      <c r="S48" s="537" t="s">
        <v>101</v>
      </c>
      <c r="T48" s="538"/>
      <c r="U48" s="539"/>
      <c r="V48" s="540"/>
      <c r="W48" s="540"/>
      <c r="X48" s="541"/>
      <c r="Y48" s="150">
        <f>IF(AND(R47=4,R48=1200),(116+24+8+24)*U47,IF(AND(R47=4,R48=900),(116+23.4+8+24)*U47,IF(AND(R47=4,R48=600),(116+19.2+8+24)*U47,0)))</f>
        <v>0</v>
      </c>
      <c r="Z48" s="117">
        <f>IF($R$47=4,IF($R$48=1200,(116+24+24+8)*$U$47,IF($R$48=900,(116+23.4+24+8)*$U$47,IF($R$48=600,(116+23.4+24+8)*$U$47,"error"))),0)</f>
        <v>0</v>
      </c>
    </row>
    <row r="49" spans="1:25" ht="15.6" customHeight="1" thickBot="1">
      <c r="A49" s="24">
        <v>205</v>
      </c>
      <c r="B49" s="122" t="s">
        <v>102</v>
      </c>
      <c r="C49" s="25" t="s">
        <v>103</v>
      </c>
      <c r="D49" s="68"/>
      <c r="E49" s="515"/>
      <c r="F49" s="516"/>
      <c r="G49" s="26">
        <v>1.5</v>
      </c>
      <c r="H49" s="407"/>
      <c r="I49" s="408"/>
      <c r="J49" s="408"/>
      <c r="K49" s="409"/>
      <c r="L49" s="27">
        <f t="shared" si="1"/>
        <v>0</v>
      </c>
      <c r="M49" s="19"/>
      <c r="N49" s="304"/>
      <c r="O49" s="561" t="s">
        <v>257</v>
      </c>
      <c r="P49" s="562"/>
      <c r="Q49" s="562"/>
      <c r="R49" s="315"/>
      <c r="S49" s="542" t="s">
        <v>258</v>
      </c>
      <c r="T49" s="542"/>
      <c r="U49" s="542"/>
      <c r="V49" s="543"/>
      <c r="W49" s="554"/>
      <c r="X49" s="555"/>
      <c r="Y49" s="151">
        <f>IF($R$49="不要",IF(R47=-2,16*U47,-24*U47),0)</f>
        <v>0</v>
      </c>
    </row>
    <row r="50" spans="1:25" ht="15.6" customHeight="1" thickTop="1" thickBot="1">
      <c r="A50" s="24">
        <v>206</v>
      </c>
      <c r="B50" s="122" t="s">
        <v>104</v>
      </c>
      <c r="C50" s="25" t="s">
        <v>105</v>
      </c>
      <c r="D50" s="68"/>
      <c r="E50" s="515"/>
      <c r="F50" s="516"/>
      <c r="G50" s="26">
        <v>1.7</v>
      </c>
      <c r="H50" s="407"/>
      <c r="I50" s="408"/>
      <c r="J50" s="408"/>
      <c r="K50" s="409"/>
      <c r="L50" s="27">
        <f t="shared" si="1"/>
        <v>0</v>
      </c>
      <c r="M50" s="19"/>
      <c r="N50" s="576" t="s">
        <v>255</v>
      </c>
      <c r="O50" s="577"/>
      <c r="P50" s="577"/>
      <c r="Q50" s="577"/>
      <c r="R50" s="321" t="s">
        <v>256</v>
      </c>
      <c r="S50" s="578" t="s">
        <v>255</v>
      </c>
      <c r="T50" s="577"/>
      <c r="U50" s="577"/>
      <c r="V50" s="579"/>
      <c r="W50" s="580" t="s">
        <v>256</v>
      </c>
      <c r="X50" s="581"/>
      <c r="Y50" s="151">
        <f>IF($W$49="不要",-8*U47,0)</f>
        <v>0</v>
      </c>
    </row>
    <row r="51" spans="1:25" ht="15.6" customHeight="1" thickTop="1">
      <c r="A51" s="35">
        <v>207</v>
      </c>
      <c r="B51" s="123" t="s">
        <v>106</v>
      </c>
      <c r="C51" s="31" t="s">
        <v>107</v>
      </c>
      <c r="D51" s="71"/>
      <c r="E51" s="515"/>
      <c r="F51" s="516"/>
      <c r="G51" s="32">
        <v>2</v>
      </c>
      <c r="H51" s="418"/>
      <c r="I51" s="419"/>
      <c r="J51" s="419"/>
      <c r="K51" s="420"/>
      <c r="L51" s="36">
        <f t="shared" si="1"/>
        <v>0</v>
      </c>
      <c r="M51" s="19"/>
      <c r="N51" s="582"/>
      <c r="O51" s="583"/>
      <c r="P51" s="583"/>
      <c r="Q51" s="584"/>
      <c r="R51" s="316"/>
      <c r="S51" s="593"/>
      <c r="T51" s="583"/>
      <c r="U51" s="583"/>
      <c r="V51" s="584"/>
      <c r="W51" s="602"/>
      <c r="X51" s="603"/>
      <c r="Y51" s="151"/>
    </row>
    <row r="52" spans="1:25" ht="15.6" customHeight="1">
      <c r="A52" s="60">
        <v>411</v>
      </c>
      <c r="B52" s="129" t="s">
        <v>108</v>
      </c>
      <c r="C52" s="44" t="s">
        <v>109</v>
      </c>
      <c r="D52" s="65"/>
      <c r="E52" s="421">
        <v>50</v>
      </c>
      <c r="F52" s="423"/>
      <c r="G52" s="45">
        <v>1.37</v>
      </c>
      <c r="H52" s="434"/>
      <c r="I52" s="435"/>
      <c r="J52" s="435"/>
      <c r="K52" s="436"/>
      <c r="L52" s="18">
        <f t="shared" si="1"/>
        <v>0</v>
      </c>
      <c r="M52" s="19"/>
      <c r="N52" s="563"/>
      <c r="O52" s="564"/>
      <c r="P52" s="564"/>
      <c r="Q52" s="565"/>
      <c r="R52" s="317"/>
      <c r="S52" s="594"/>
      <c r="T52" s="564"/>
      <c r="U52" s="564"/>
      <c r="V52" s="565"/>
      <c r="W52" s="595"/>
      <c r="X52" s="596"/>
      <c r="Y52" s="151"/>
    </row>
    <row r="53" spans="1:25" ht="15.6" customHeight="1">
      <c r="A53" s="64">
        <v>401</v>
      </c>
      <c r="B53" s="125" t="s">
        <v>108</v>
      </c>
      <c r="C53" s="25" t="s">
        <v>110</v>
      </c>
      <c r="D53" s="68"/>
      <c r="E53" s="405">
        <v>50</v>
      </c>
      <c r="F53" s="406"/>
      <c r="G53" s="26">
        <v>2.73</v>
      </c>
      <c r="H53" s="407"/>
      <c r="I53" s="408"/>
      <c r="J53" s="408"/>
      <c r="K53" s="409"/>
      <c r="L53" s="27">
        <f t="shared" si="1"/>
        <v>0</v>
      </c>
      <c r="M53" s="19"/>
      <c r="N53" s="563"/>
      <c r="O53" s="564"/>
      <c r="P53" s="564"/>
      <c r="Q53" s="565"/>
      <c r="R53" s="317"/>
      <c r="S53" s="594"/>
      <c r="T53" s="564"/>
      <c r="U53" s="564"/>
      <c r="V53" s="565"/>
      <c r="W53" s="595"/>
      <c r="X53" s="596"/>
      <c r="Y53" s="151"/>
    </row>
    <row r="54" spans="1:25" ht="15.6" customHeight="1">
      <c r="A54" s="64">
        <v>402</v>
      </c>
      <c r="B54" s="125" t="s">
        <v>108</v>
      </c>
      <c r="C54" s="25" t="s">
        <v>111</v>
      </c>
      <c r="D54" s="68"/>
      <c r="E54" s="405">
        <v>50</v>
      </c>
      <c r="F54" s="406"/>
      <c r="G54" s="26">
        <v>4.0999999999999996</v>
      </c>
      <c r="H54" s="407"/>
      <c r="I54" s="408"/>
      <c r="J54" s="408"/>
      <c r="K54" s="409"/>
      <c r="L54" s="27">
        <f t="shared" si="1"/>
        <v>0</v>
      </c>
      <c r="M54" s="19"/>
      <c r="N54" s="563"/>
      <c r="O54" s="564"/>
      <c r="P54" s="564"/>
      <c r="Q54" s="565"/>
      <c r="R54" s="317"/>
      <c r="S54" s="594"/>
      <c r="T54" s="564"/>
      <c r="U54" s="564"/>
      <c r="V54" s="565"/>
      <c r="W54" s="595"/>
      <c r="X54" s="596"/>
      <c r="Y54" s="151"/>
    </row>
    <row r="55" spans="1:25" ht="15.6" customHeight="1">
      <c r="A55" s="64">
        <v>403</v>
      </c>
      <c r="B55" s="125" t="s">
        <v>108</v>
      </c>
      <c r="C55" s="25" t="s">
        <v>51</v>
      </c>
      <c r="D55" s="68"/>
      <c r="E55" s="405">
        <v>50</v>
      </c>
      <c r="F55" s="406"/>
      <c r="G55" s="26">
        <v>5.46</v>
      </c>
      <c r="H55" s="407"/>
      <c r="I55" s="408"/>
      <c r="J55" s="408"/>
      <c r="K55" s="409"/>
      <c r="L55" s="27">
        <f t="shared" si="1"/>
        <v>0</v>
      </c>
      <c r="M55" s="19"/>
      <c r="N55" s="563"/>
      <c r="O55" s="564"/>
      <c r="P55" s="564"/>
      <c r="Q55" s="565"/>
      <c r="R55" s="317"/>
      <c r="S55" s="594"/>
      <c r="T55" s="564"/>
      <c r="U55" s="564"/>
      <c r="V55" s="565"/>
      <c r="W55" s="595"/>
      <c r="X55" s="596"/>
      <c r="Y55" s="151"/>
    </row>
    <row r="56" spans="1:25" ht="15.6" customHeight="1">
      <c r="A56" s="64">
        <v>404</v>
      </c>
      <c r="B56" s="125" t="s">
        <v>108</v>
      </c>
      <c r="C56" s="25" t="s">
        <v>112</v>
      </c>
      <c r="D56" s="68"/>
      <c r="E56" s="405">
        <v>50</v>
      </c>
      <c r="F56" s="406"/>
      <c r="G56" s="26">
        <v>6.83</v>
      </c>
      <c r="H56" s="407"/>
      <c r="I56" s="408"/>
      <c r="J56" s="408"/>
      <c r="K56" s="409"/>
      <c r="L56" s="27">
        <f t="shared" si="1"/>
        <v>0</v>
      </c>
      <c r="M56" s="19"/>
      <c r="N56" s="563"/>
      <c r="O56" s="564"/>
      <c r="P56" s="564"/>
      <c r="Q56" s="565"/>
      <c r="R56" s="317"/>
      <c r="S56" s="594"/>
      <c r="T56" s="564"/>
      <c r="U56" s="564"/>
      <c r="V56" s="565"/>
      <c r="W56" s="595"/>
      <c r="X56" s="596"/>
      <c r="Y56" s="151"/>
    </row>
    <row r="57" spans="1:25" ht="15.6" customHeight="1">
      <c r="A57" s="64">
        <v>405</v>
      </c>
      <c r="B57" s="125" t="s">
        <v>108</v>
      </c>
      <c r="C57" s="25" t="s">
        <v>113</v>
      </c>
      <c r="D57" s="68"/>
      <c r="E57" s="405">
        <v>50</v>
      </c>
      <c r="F57" s="406"/>
      <c r="G57" s="26">
        <v>8.19</v>
      </c>
      <c r="H57" s="407"/>
      <c r="I57" s="408"/>
      <c r="J57" s="408"/>
      <c r="K57" s="409"/>
      <c r="L57" s="27">
        <f t="shared" si="1"/>
        <v>0</v>
      </c>
      <c r="M57" s="19"/>
      <c r="N57" s="563"/>
      <c r="O57" s="564"/>
      <c r="P57" s="564"/>
      <c r="Q57" s="565"/>
      <c r="R57" s="317"/>
      <c r="S57" s="594"/>
      <c r="T57" s="564"/>
      <c r="U57" s="564"/>
      <c r="V57" s="565"/>
      <c r="W57" s="595"/>
      <c r="X57" s="596"/>
      <c r="Y57" s="151"/>
    </row>
    <row r="58" spans="1:25" ht="15.6" customHeight="1">
      <c r="A58" s="64">
        <v>406</v>
      </c>
      <c r="B58" s="125" t="s">
        <v>108</v>
      </c>
      <c r="C58" s="25" t="s">
        <v>114</v>
      </c>
      <c r="D58" s="68"/>
      <c r="E58" s="405">
        <v>50</v>
      </c>
      <c r="F58" s="406"/>
      <c r="G58" s="26">
        <v>9.56</v>
      </c>
      <c r="H58" s="407"/>
      <c r="I58" s="408"/>
      <c r="J58" s="408"/>
      <c r="K58" s="409"/>
      <c r="L58" s="27">
        <f t="shared" si="1"/>
        <v>0</v>
      </c>
      <c r="M58" s="19"/>
      <c r="N58" s="563"/>
      <c r="O58" s="564"/>
      <c r="P58" s="564"/>
      <c r="Q58" s="565"/>
      <c r="R58" s="317"/>
      <c r="S58" s="594"/>
      <c r="T58" s="564"/>
      <c r="U58" s="564"/>
      <c r="V58" s="565"/>
      <c r="W58" s="595"/>
      <c r="X58" s="596"/>
      <c r="Y58" s="172"/>
    </row>
    <row r="59" spans="1:25" ht="15.6" customHeight="1" thickBot="1">
      <c r="A59" s="155">
        <v>407</v>
      </c>
      <c r="B59" s="156" t="s">
        <v>108</v>
      </c>
      <c r="C59" s="157" t="s">
        <v>49</v>
      </c>
      <c r="D59" s="158"/>
      <c r="E59" s="574">
        <v>50</v>
      </c>
      <c r="F59" s="575"/>
      <c r="G59" s="159">
        <v>10.92</v>
      </c>
      <c r="H59" s="407"/>
      <c r="I59" s="408"/>
      <c r="J59" s="408"/>
      <c r="K59" s="409"/>
      <c r="L59" s="27">
        <f t="shared" si="1"/>
        <v>0</v>
      </c>
      <c r="M59" s="19"/>
      <c r="N59" s="590"/>
      <c r="O59" s="591"/>
      <c r="P59" s="591"/>
      <c r="Q59" s="592"/>
      <c r="R59" s="320"/>
      <c r="S59" s="599"/>
      <c r="T59" s="600"/>
      <c r="U59" s="600"/>
      <c r="V59" s="601"/>
      <c r="W59" s="597"/>
      <c r="X59" s="598"/>
      <c r="Y59" s="173"/>
    </row>
    <row r="60" spans="1:25" ht="15.6" customHeight="1" thickTop="1" thickBot="1">
      <c r="A60" s="64">
        <v>408</v>
      </c>
      <c r="B60" s="125" t="s">
        <v>108</v>
      </c>
      <c r="C60" s="25" t="s">
        <v>115</v>
      </c>
      <c r="D60" s="68"/>
      <c r="E60" s="405">
        <v>50</v>
      </c>
      <c r="F60" s="406"/>
      <c r="G60" s="26">
        <v>12.29</v>
      </c>
      <c r="H60" s="407"/>
      <c r="I60" s="408"/>
      <c r="J60" s="408"/>
      <c r="K60" s="409"/>
      <c r="L60" s="27">
        <f t="shared" si="1"/>
        <v>0</v>
      </c>
      <c r="M60" s="19"/>
      <c r="N60" s="103" t="s">
        <v>116</v>
      </c>
      <c r="O60" s="116"/>
      <c r="P60" s="104"/>
      <c r="Q60" s="104"/>
      <c r="R60" s="105"/>
      <c r="S60" s="318" t="s">
        <v>127</v>
      </c>
      <c r="T60" s="132"/>
      <c r="U60" s="319"/>
      <c r="V60" s="566" t="str">
        <f>IF(SUM(L13:L61)+SUM(Y13:Y59)+SUM(L63:L64)=0,"",ROUNDUP(SUM(L13:L61)+SUM(Y13:Y59)+SUM(L63:L64),1))</f>
        <v/>
      </c>
      <c r="W60" s="567"/>
      <c r="X60" s="568"/>
      <c r="Y60" s="152"/>
    </row>
    <row r="61" spans="1:25" ht="15.6" customHeight="1" thickBot="1">
      <c r="A61" s="106">
        <v>409</v>
      </c>
      <c r="B61" s="131" t="s">
        <v>108</v>
      </c>
      <c r="C61" s="107" t="s">
        <v>117</v>
      </c>
      <c r="D61" s="154"/>
      <c r="E61" s="569">
        <v>50</v>
      </c>
      <c r="F61" s="570"/>
      <c r="G61" s="108">
        <v>13.65</v>
      </c>
      <c r="H61" s="558"/>
      <c r="I61" s="559"/>
      <c r="J61" s="559"/>
      <c r="K61" s="560"/>
      <c r="L61" s="109">
        <f>G61*H61</f>
        <v>0</v>
      </c>
      <c r="M61" s="19"/>
      <c r="N61" s="110" t="s">
        <v>118</v>
      </c>
      <c r="O61" s="116"/>
      <c r="P61" s="116"/>
      <c r="Q61" s="116"/>
      <c r="R61" s="116"/>
      <c r="S61" s="111" t="s">
        <v>119</v>
      </c>
      <c r="T61" s="130"/>
      <c r="U61" s="112"/>
      <c r="V61" s="571" t="str">
        <f>IF(OR(V60="",V60=0),"",ROUNDUP(V60/2500,0))</f>
        <v/>
      </c>
      <c r="W61" s="572"/>
      <c r="X61" s="573"/>
      <c r="Y61" s="153"/>
    </row>
    <row r="62" spans="1:25" ht="15.6" customHeight="1" thickBot="1">
      <c r="A62" s="585" t="s">
        <v>131</v>
      </c>
      <c r="B62" s="586"/>
      <c r="C62" s="586"/>
      <c r="D62" s="586"/>
      <c r="E62" s="586"/>
      <c r="F62" s="586"/>
      <c r="G62" s="586"/>
      <c r="H62" s="586"/>
      <c r="I62" s="586"/>
      <c r="J62" s="586"/>
      <c r="K62" s="587"/>
      <c r="L62" s="132"/>
      <c r="M62" s="19"/>
      <c r="N62" s="113" t="s">
        <v>120</v>
      </c>
      <c r="O62" s="116"/>
      <c r="P62" s="116"/>
      <c r="Q62" s="116"/>
      <c r="R62" s="116"/>
      <c r="S62" s="116"/>
      <c r="T62" s="116"/>
      <c r="U62" s="116"/>
      <c r="V62" s="116"/>
      <c r="W62" s="116"/>
      <c r="X62" s="116"/>
      <c r="Y62" s="6"/>
    </row>
    <row r="63" spans="1:25" ht="15.6" customHeight="1">
      <c r="A63" s="160">
        <v>417</v>
      </c>
      <c r="B63" s="161" t="s">
        <v>121</v>
      </c>
      <c r="C63" s="162" t="s">
        <v>110</v>
      </c>
      <c r="D63" s="170"/>
      <c r="E63" s="588"/>
      <c r="F63" s="589"/>
      <c r="G63" s="163">
        <v>2.8</v>
      </c>
      <c r="H63" s="396"/>
      <c r="I63" s="397"/>
      <c r="J63" s="397"/>
      <c r="K63" s="398"/>
      <c r="L63" s="114">
        <f>G63*H63</f>
        <v>0</v>
      </c>
      <c r="M63" s="19"/>
      <c r="N63" s="115" t="s">
        <v>122</v>
      </c>
      <c r="O63" s="116"/>
      <c r="P63" s="116"/>
      <c r="Q63" s="116"/>
      <c r="R63" s="116"/>
      <c r="S63" s="116"/>
      <c r="T63" s="116"/>
      <c r="U63" s="116"/>
      <c r="V63" s="116"/>
      <c r="W63" s="116"/>
      <c r="X63" s="116"/>
    </row>
    <row r="64" spans="1:25" ht="15.6" customHeight="1" thickBot="1">
      <c r="A64" s="164">
        <v>417</v>
      </c>
      <c r="B64" s="165" t="s">
        <v>123</v>
      </c>
      <c r="C64" s="166" t="s">
        <v>111</v>
      </c>
      <c r="D64" s="171"/>
      <c r="E64" s="556"/>
      <c r="F64" s="557"/>
      <c r="G64" s="167">
        <v>4.2</v>
      </c>
      <c r="H64" s="558"/>
      <c r="I64" s="559"/>
      <c r="J64" s="559"/>
      <c r="K64" s="560"/>
      <c r="L64" s="109">
        <f>G64*H64</f>
        <v>0</v>
      </c>
      <c r="M64" s="19"/>
      <c r="N64" s="113" t="s">
        <v>124</v>
      </c>
      <c r="O64" s="116"/>
      <c r="P64" s="116"/>
      <c r="Q64" s="116"/>
      <c r="R64" s="116"/>
      <c r="S64" s="116"/>
      <c r="T64" s="116"/>
      <c r="U64" s="116"/>
      <c r="V64" s="116"/>
      <c r="W64" s="116"/>
      <c r="X64" s="116"/>
    </row>
  </sheetData>
  <sheetProtection algorithmName="SHA-512" hashValue="tJVHVgl+aSRSYNER00WiZoUptlWaN19D06MKS/6OH/Jmob28Ob598KKpua+3Qy0BQOSdNKQtnpiw12IFyw4jIw==" saltValue="KnW/tgfrggUV/M37N0Iiqw==" spinCount="100000" sheet="1" formatCells="0" formatColumns="0" formatRows="0" insertColumns="0" insertRows="0" insertHyperlinks="0" deleteColumns="0" deleteRows="0" sort="0"/>
  <mergeCells count="257">
    <mergeCell ref="S55:V55"/>
    <mergeCell ref="S56:V56"/>
    <mergeCell ref="W58:X58"/>
    <mergeCell ref="W59:X59"/>
    <mergeCell ref="S57:V57"/>
    <mergeCell ref="S58:V58"/>
    <mergeCell ref="S59:V59"/>
    <mergeCell ref="W51:X51"/>
    <mergeCell ref="W52:X52"/>
    <mergeCell ref="W53:X53"/>
    <mergeCell ref="W54:X54"/>
    <mergeCell ref="W55:X55"/>
    <mergeCell ref="W56:X56"/>
    <mergeCell ref="W57:X57"/>
    <mergeCell ref="N50:Q50"/>
    <mergeCell ref="S50:V50"/>
    <mergeCell ref="W50:X50"/>
    <mergeCell ref="N51:Q51"/>
    <mergeCell ref="N52:Q52"/>
    <mergeCell ref="A62:K62"/>
    <mergeCell ref="E63:F63"/>
    <mergeCell ref="H63:K63"/>
    <mergeCell ref="E52:F52"/>
    <mergeCell ref="H52:K52"/>
    <mergeCell ref="E53:F53"/>
    <mergeCell ref="H53:K53"/>
    <mergeCell ref="E50:F50"/>
    <mergeCell ref="H50:K50"/>
    <mergeCell ref="E51:F51"/>
    <mergeCell ref="H51:K51"/>
    <mergeCell ref="N56:Q56"/>
    <mergeCell ref="N57:Q57"/>
    <mergeCell ref="N58:Q58"/>
    <mergeCell ref="N59:Q59"/>
    <mergeCell ref="S51:V51"/>
    <mergeCell ref="S52:V52"/>
    <mergeCell ref="S53:V53"/>
    <mergeCell ref="S54:V54"/>
    <mergeCell ref="E64:F64"/>
    <mergeCell ref="H64:K64"/>
    <mergeCell ref="O49:Q49"/>
    <mergeCell ref="N53:Q53"/>
    <mergeCell ref="N54:Q54"/>
    <mergeCell ref="N55:Q55"/>
    <mergeCell ref="E60:F60"/>
    <mergeCell ref="H60:K60"/>
    <mergeCell ref="V60:X60"/>
    <mergeCell ref="E61:F61"/>
    <mergeCell ref="H61:K61"/>
    <mergeCell ref="V61:X61"/>
    <mergeCell ref="E58:F58"/>
    <mergeCell ref="H58:K58"/>
    <mergeCell ref="E59:F59"/>
    <mergeCell ref="H59:K59"/>
    <mergeCell ref="E56:F56"/>
    <mergeCell ref="H56:K56"/>
    <mergeCell ref="E57:F57"/>
    <mergeCell ref="H57:K57"/>
    <mergeCell ref="E54:F54"/>
    <mergeCell ref="H54:K54"/>
    <mergeCell ref="E55:F55"/>
    <mergeCell ref="H55:K55"/>
    <mergeCell ref="E48:F48"/>
    <mergeCell ref="H48:K48"/>
    <mergeCell ref="S48:T48"/>
    <mergeCell ref="U48:X48"/>
    <mergeCell ref="E49:F49"/>
    <mergeCell ref="H49:K49"/>
    <mergeCell ref="S49:V49"/>
    <mergeCell ref="E46:F46"/>
    <mergeCell ref="H46:K46"/>
    <mergeCell ref="N46:T46"/>
    <mergeCell ref="U46:X46"/>
    <mergeCell ref="E47:F47"/>
    <mergeCell ref="H47:K47"/>
    <mergeCell ref="S47:T47"/>
    <mergeCell ref="U47:W47"/>
    <mergeCell ref="W49:X49"/>
    <mergeCell ref="E44:F44"/>
    <mergeCell ref="H44:K44"/>
    <mergeCell ref="O44:P44"/>
    <mergeCell ref="E45:F45"/>
    <mergeCell ref="H45:K45"/>
    <mergeCell ref="O45:P45"/>
    <mergeCell ref="E42:F42"/>
    <mergeCell ref="H42:K42"/>
    <mergeCell ref="O42:P42"/>
    <mergeCell ref="U42:X42"/>
    <mergeCell ref="E43:F43"/>
    <mergeCell ref="H43:K43"/>
    <mergeCell ref="O43:P43"/>
    <mergeCell ref="C40:D40"/>
    <mergeCell ref="E40:F40"/>
    <mergeCell ref="H40:K40"/>
    <mergeCell ref="O40:P40"/>
    <mergeCell ref="U40:X40"/>
    <mergeCell ref="E41:F41"/>
    <mergeCell ref="H41:K41"/>
    <mergeCell ref="O41:P41"/>
    <mergeCell ref="U41:X41"/>
    <mergeCell ref="C38:D38"/>
    <mergeCell ref="E38:F38"/>
    <mergeCell ref="H38:K38"/>
    <mergeCell ref="O38:P38"/>
    <mergeCell ref="U38:X38"/>
    <mergeCell ref="C39:D39"/>
    <mergeCell ref="E39:F39"/>
    <mergeCell ref="H39:K39"/>
    <mergeCell ref="O39:P39"/>
    <mergeCell ref="U39:X39"/>
    <mergeCell ref="C36:D36"/>
    <mergeCell ref="E36:F36"/>
    <mergeCell ref="H36:K36"/>
    <mergeCell ref="O36:P36"/>
    <mergeCell ref="U36:X36"/>
    <mergeCell ref="C37:D37"/>
    <mergeCell ref="E37:F37"/>
    <mergeCell ref="H37:K37"/>
    <mergeCell ref="O37:P37"/>
    <mergeCell ref="U37:X37"/>
    <mergeCell ref="C34:D34"/>
    <mergeCell ref="E34:F34"/>
    <mergeCell ref="H34:K34"/>
    <mergeCell ref="O34:P34"/>
    <mergeCell ref="U34:X34"/>
    <mergeCell ref="C35:D35"/>
    <mergeCell ref="E35:F35"/>
    <mergeCell ref="H35:K35"/>
    <mergeCell ref="O35:P35"/>
    <mergeCell ref="U35:X35"/>
    <mergeCell ref="C32:D32"/>
    <mergeCell ref="H32:K32"/>
    <mergeCell ref="N32:X32"/>
    <mergeCell ref="C33:D33"/>
    <mergeCell ref="H33:K33"/>
    <mergeCell ref="O33:P33"/>
    <mergeCell ref="U33:X33"/>
    <mergeCell ref="C30:D30"/>
    <mergeCell ref="E30:F30"/>
    <mergeCell ref="H30:K30"/>
    <mergeCell ref="O30:Q30"/>
    <mergeCell ref="U30:X30"/>
    <mergeCell ref="C31:D31"/>
    <mergeCell ref="E31:F31"/>
    <mergeCell ref="H31:K31"/>
    <mergeCell ref="O31:Q31"/>
    <mergeCell ref="U31:X31"/>
    <mergeCell ref="C28:D28"/>
    <mergeCell ref="E28:F28"/>
    <mergeCell ref="H28:K28"/>
    <mergeCell ref="O28:Q28"/>
    <mergeCell ref="U28:X28"/>
    <mergeCell ref="C29:D29"/>
    <mergeCell ref="E29:F29"/>
    <mergeCell ref="H29:K29"/>
    <mergeCell ref="O29:Q29"/>
    <mergeCell ref="U29:X29"/>
    <mergeCell ref="C26:D26"/>
    <mergeCell ref="E26:F26"/>
    <mergeCell ref="H26:K26"/>
    <mergeCell ref="O26:Q26"/>
    <mergeCell ref="U26:X26"/>
    <mergeCell ref="C27:D27"/>
    <mergeCell ref="E27:F27"/>
    <mergeCell ref="H27:K27"/>
    <mergeCell ref="O27:Q27"/>
    <mergeCell ref="U27:X27"/>
    <mergeCell ref="C24:D24"/>
    <mergeCell ref="E24:F24"/>
    <mergeCell ref="H24:K24"/>
    <mergeCell ref="O24:Q24"/>
    <mergeCell ref="U24:X24"/>
    <mergeCell ref="C25:D25"/>
    <mergeCell ref="E25:F25"/>
    <mergeCell ref="H25:K25"/>
    <mergeCell ref="O25:Q25"/>
    <mergeCell ref="U25:X25"/>
    <mergeCell ref="C22:D22"/>
    <mergeCell ref="E22:F22"/>
    <mergeCell ref="H22:K22"/>
    <mergeCell ref="O22:Q22"/>
    <mergeCell ref="U22:X22"/>
    <mergeCell ref="C23:D23"/>
    <mergeCell ref="E23:F23"/>
    <mergeCell ref="H23:K23"/>
    <mergeCell ref="O23:Q23"/>
    <mergeCell ref="U23:X23"/>
    <mergeCell ref="C18:D18"/>
    <mergeCell ref="E18:F18"/>
    <mergeCell ref="H18:K18"/>
    <mergeCell ref="O18:Q18"/>
    <mergeCell ref="V18:X18"/>
    <mergeCell ref="C21:D21"/>
    <mergeCell ref="E21:F21"/>
    <mergeCell ref="H21:K21"/>
    <mergeCell ref="O21:Q21"/>
    <mergeCell ref="R21:S21"/>
    <mergeCell ref="U21:X21"/>
    <mergeCell ref="C19:D19"/>
    <mergeCell ref="E19:F19"/>
    <mergeCell ref="H19:K19"/>
    <mergeCell ref="O19:Q19"/>
    <mergeCell ref="V19:X19"/>
    <mergeCell ref="C20:D20"/>
    <mergeCell ref="E20:F20"/>
    <mergeCell ref="H20:K20"/>
    <mergeCell ref="O20:Q20"/>
    <mergeCell ref="V20:X20"/>
    <mergeCell ref="C16:D16"/>
    <mergeCell ref="E16:F16"/>
    <mergeCell ref="H16:K16"/>
    <mergeCell ref="O16:Q16"/>
    <mergeCell ref="U16:X16"/>
    <mergeCell ref="C17:D17"/>
    <mergeCell ref="E17:F17"/>
    <mergeCell ref="H17:K17"/>
    <mergeCell ref="N17:T17"/>
    <mergeCell ref="U17:W17"/>
    <mergeCell ref="C14:D14"/>
    <mergeCell ref="E14:F14"/>
    <mergeCell ref="H14:K14"/>
    <mergeCell ref="O14:Q14"/>
    <mergeCell ref="U14:X14"/>
    <mergeCell ref="C15:D15"/>
    <mergeCell ref="E15:F15"/>
    <mergeCell ref="H15:K15"/>
    <mergeCell ref="O15:Q15"/>
    <mergeCell ref="U15:X15"/>
    <mergeCell ref="A10:B10"/>
    <mergeCell ref="C10:J10"/>
    <mergeCell ref="R10:X10"/>
    <mergeCell ref="C12:D12"/>
    <mergeCell ref="E12:F12"/>
    <mergeCell ref="H12:K12"/>
    <mergeCell ref="O12:Q12"/>
    <mergeCell ref="U12:X12"/>
    <mergeCell ref="C13:D13"/>
    <mergeCell ref="E13:F13"/>
    <mergeCell ref="H13:K13"/>
    <mergeCell ref="O13:Q13"/>
    <mergeCell ref="U13:X13"/>
    <mergeCell ref="A6:B7"/>
    <mergeCell ref="C6:E7"/>
    <mergeCell ref="F6:F7"/>
    <mergeCell ref="G6:H7"/>
    <mergeCell ref="I6:I7"/>
    <mergeCell ref="A8:B9"/>
    <mergeCell ref="H1:S1"/>
    <mergeCell ref="T1:X1"/>
    <mergeCell ref="E2:O2"/>
    <mergeCell ref="S2:T2"/>
    <mergeCell ref="V2:W2"/>
    <mergeCell ref="A4:B5"/>
    <mergeCell ref="C4:K5"/>
    <mergeCell ref="N4:Q5"/>
    <mergeCell ref="R4:X5"/>
    <mergeCell ref="R9:X9"/>
  </mergeCells>
  <phoneticPr fontId="2"/>
  <conditionalFormatting sqref="C9">
    <cfRule type="expression" dxfId="165" priority="7">
      <formula>AND($Y$5=TRUE,$Y$6=TRUE)</formula>
    </cfRule>
  </conditionalFormatting>
  <conditionalFormatting sqref="C6:F6 C7:E7">
    <cfRule type="cellIs" dxfId="164" priority="185" operator="equal">
      <formula>0</formula>
    </cfRule>
  </conditionalFormatting>
  <conditionalFormatting sqref="C10:J10">
    <cfRule type="containsBlanks" dxfId="163" priority="218">
      <formula>LEN(TRIM(C10))=0</formula>
    </cfRule>
  </conditionalFormatting>
  <conditionalFormatting sqref="C4:K5">
    <cfRule type="cellIs" dxfId="162" priority="187" operator="equal">
      <formula>0</formula>
    </cfRule>
  </conditionalFormatting>
  <conditionalFormatting sqref="D8">
    <cfRule type="expression" dxfId="161" priority="105">
      <formula>$Y$4=TRUE</formula>
    </cfRule>
  </conditionalFormatting>
  <conditionalFormatting sqref="D9">
    <cfRule type="expression" dxfId="160" priority="104">
      <formula>$Y$5=TRUE</formula>
    </cfRule>
  </conditionalFormatting>
  <conditionalFormatting sqref="D9:F9">
    <cfRule type="expression" dxfId="159" priority="117">
      <formula>AND($Y$4=TRUE,$Y$5=FALSE,$Y$6=FALSE)</formula>
    </cfRule>
  </conditionalFormatting>
  <conditionalFormatting sqref="D8:G8">
    <cfRule type="expression" dxfId="158" priority="109">
      <formula>AND($Y$4=TRUE,$Y$7=TRUE)</formula>
    </cfRule>
    <cfRule type="expression" dxfId="157" priority="115">
      <formula>AND($Y$4=FALSE,OR($Y$5=TRUE,$Y$6=TRUE))</formula>
    </cfRule>
  </conditionalFormatting>
  <conditionalFormatting sqref="E2:F2">
    <cfRule type="notContainsBlanks" dxfId="156" priority="119">
      <formula>LEN(TRIM(E2))&gt;0</formula>
    </cfRule>
  </conditionalFormatting>
  <conditionalFormatting sqref="G9">
    <cfRule type="expression" dxfId="155" priority="6">
      <formula>AND($Y$5=TRUE,$Y$6=TRUE)</formula>
    </cfRule>
  </conditionalFormatting>
  <conditionalFormatting sqref="G6:H7">
    <cfRule type="expression" dxfId="154" priority="118">
      <formula>$G$6=0</formula>
    </cfRule>
  </conditionalFormatting>
  <conditionalFormatting sqref="H9">
    <cfRule type="expression" dxfId="153" priority="103">
      <formula>$Y$6=TRUE</formula>
    </cfRule>
  </conditionalFormatting>
  <conditionalFormatting sqref="H9:I9">
    <cfRule type="expression" dxfId="152" priority="116">
      <formula>AND($Y$4=TRUE,$Y$5=FALSE,$Y$6=FALSE)</formula>
    </cfRule>
  </conditionalFormatting>
  <conditionalFormatting sqref="H13:K38">
    <cfRule type="cellIs" dxfId="151" priority="141" operator="equal">
      <formula>0</formula>
    </cfRule>
  </conditionalFormatting>
  <conditionalFormatting sqref="H40:K61">
    <cfRule type="cellIs" dxfId="150" priority="120" operator="equal">
      <formula>0</formula>
    </cfRule>
  </conditionalFormatting>
  <conditionalFormatting sqref="I6">
    <cfRule type="cellIs" dxfId="149" priority="184" operator="equal">
      <formula>0</formula>
    </cfRule>
  </conditionalFormatting>
  <conditionalFormatting sqref="K9">
    <cfRule type="expression" dxfId="148" priority="5">
      <formula>AND($Y$8=TRUE,$Y$9=TRUE)</formula>
    </cfRule>
  </conditionalFormatting>
  <conditionalFormatting sqref="L8:O8">
    <cfRule type="expression" dxfId="147" priority="114">
      <formula>AND($Y$7=FALSE,OR($Y$8=TRUE,$Y$9=TRUE))</formula>
    </cfRule>
    <cfRule type="expression" dxfId="146" priority="108">
      <formula>AND($Y$4=TRUE,$Y$7=TRUE)</formula>
    </cfRule>
  </conditionalFormatting>
  <conditionalFormatting sqref="N7">
    <cfRule type="expression" dxfId="145" priority="101">
      <formula>$AB$4=TRUE</formula>
    </cfRule>
  </conditionalFormatting>
  <conditionalFormatting sqref="N8">
    <cfRule type="expression" dxfId="144" priority="3">
      <formula>$Y$7=TRUE</formula>
    </cfRule>
  </conditionalFormatting>
  <conditionalFormatting sqref="N9">
    <cfRule type="expression" dxfId="143" priority="113">
      <formula>AND($Y$7=TRUE,$Y$8=FALSE,$Y$9=FALSE)</formula>
    </cfRule>
    <cfRule type="expression" dxfId="142" priority="2">
      <formula>$Y$8=TRUE</formula>
    </cfRule>
  </conditionalFormatting>
  <conditionalFormatting sqref="N6:O6">
    <cfRule type="expression" dxfId="141" priority="102">
      <formula>$AB$2=TRUE</formula>
    </cfRule>
  </conditionalFormatting>
  <conditionalFormatting sqref="N51:Q51">
    <cfRule type="expression" dxfId="140" priority="86">
      <formula>$R$51&lt;&gt;""</formula>
    </cfRule>
  </conditionalFormatting>
  <conditionalFormatting sqref="N52:Q52">
    <cfRule type="expression" dxfId="139" priority="82">
      <formula>$R$52&lt;&gt;""</formula>
    </cfRule>
  </conditionalFormatting>
  <conditionalFormatting sqref="N52:Q54">
    <cfRule type="notContainsBlanks" dxfId="138" priority="75">
      <formula>LEN(TRIM(N52))&gt;0</formula>
    </cfRule>
  </conditionalFormatting>
  <conditionalFormatting sqref="N53:Q53">
    <cfRule type="expression" dxfId="137" priority="72">
      <formula>$R$53&lt;&gt;""</formula>
    </cfRule>
  </conditionalFormatting>
  <conditionalFormatting sqref="N53:Q59">
    <cfRule type="notContainsBlanks" dxfId="136" priority="45">
      <formula>LEN(TRIM(N53))&gt;0</formula>
    </cfRule>
  </conditionalFormatting>
  <conditionalFormatting sqref="N54:Q54">
    <cfRule type="expression" dxfId="135" priority="69">
      <formula>$R$54&lt;&gt;""</formula>
    </cfRule>
  </conditionalFormatting>
  <conditionalFormatting sqref="N55:Q55">
    <cfRule type="expression" dxfId="134" priority="67">
      <formula>$R$55&lt;&gt;""</formula>
    </cfRule>
  </conditionalFormatting>
  <conditionalFormatting sqref="N56:Q56">
    <cfRule type="expression" dxfId="133" priority="65">
      <formula>$R$56&lt;&gt;""</formula>
    </cfRule>
  </conditionalFormatting>
  <conditionalFormatting sqref="N57:Q57">
    <cfRule type="expression" dxfId="132" priority="63">
      <formula>$R$57&lt;&gt;""</formula>
    </cfRule>
  </conditionalFormatting>
  <conditionalFormatting sqref="N58:Q58">
    <cfRule type="expression" dxfId="131" priority="61">
      <formula>$R$58&lt;&gt;""</formula>
    </cfRule>
  </conditionalFormatting>
  <conditionalFormatting sqref="N59:Q59">
    <cfRule type="expression" dxfId="130" priority="59">
      <formula>$R$59&lt;&gt;""</formula>
    </cfRule>
  </conditionalFormatting>
  <conditionalFormatting sqref="N51:X51">
    <cfRule type="notContainsBlanks" dxfId="129" priority="40">
      <formula>LEN(TRIM(N51))&gt;0</formula>
    </cfRule>
  </conditionalFormatting>
  <conditionalFormatting sqref="O9">
    <cfRule type="expression" dxfId="128" priority="4">
      <formula>AND($Y$8=TRUE,$Y$9=TRUE)</formula>
    </cfRule>
  </conditionalFormatting>
  <conditionalFormatting sqref="P9">
    <cfRule type="expression" dxfId="127" priority="1">
      <formula>$Y$9=TRUE</formula>
    </cfRule>
  </conditionalFormatting>
  <conditionalFormatting sqref="P9:Q9">
    <cfRule type="expression" dxfId="126" priority="112">
      <formula>AND($Y$7=TRUE,$Y$8=FALSE,$Y$9=FALSE)</formula>
    </cfRule>
  </conditionalFormatting>
  <conditionalFormatting sqref="Q6">
    <cfRule type="expression" dxfId="125" priority="100">
      <formula>$AB$5=TRUE</formula>
    </cfRule>
  </conditionalFormatting>
  <conditionalFormatting sqref="Q7">
    <cfRule type="expression" dxfId="124" priority="99">
      <formula>$AB$6=TRUE</formula>
    </cfRule>
  </conditionalFormatting>
  <conditionalFormatting sqref="R8">
    <cfRule type="expression" dxfId="123" priority="95">
      <formula>$AB$10=TRUE</formula>
    </cfRule>
  </conditionalFormatting>
  <conditionalFormatting sqref="R45">
    <cfRule type="expression" dxfId="122" priority="132">
      <formula>$U$45&gt;0</formula>
    </cfRule>
    <cfRule type="expression" dxfId="121" priority="133">
      <formula>$R$45=""</formula>
    </cfRule>
  </conditionalFormatting>
  <conditionalFormatting sqref="R47">
    <cfRule type="expression" dxfId="120" priority="130">
      <formula>$U$47+$R$48=0</formula>
    </cfRule>
  </conditionalFormatting>
  <conditionalFormatting sqref="R47:R48">
    <cfRule type="expression" dxfId="119" priority="217" stopIfTrue="1">
      <formula>#REF!+$U$48=0</formula>
    </cfRule>
    <cfRule type="cellIs" dxfId="118" priority="216" stopIfTrue="1" operator="notBetween">
      <formula>0</formula>
      <formula>0</formula>
    </cfRule>
  </conditionalFormatting>
  <conditionalFormatting sqref="R48">
    <cfRule type="expression" dxfId="117" priority="129">
      <formula>$R$47+$U$47=0</formula>
    </cfRule>
  </conditionalFormatting>
  <conditionalFormatting sqref="R49">
    <cfRule type="expression" dxfId="116" priority="89">
      <formula>$R$49="要"</formula>
    </cfRule>
    <cfRule type="expression" dxfId="115" priority="91">
      <formula>$R$49="不要"</formula>
    </cfRule>
    <cfRule type="expression" dxfId="114" priority="93">
      <formula>OR($R$47&lt;&gt;"",$R$48&lt;&gt;"",$U$47&lt;&gt;"")</formula>
    </cfRule>
  </conditionalFormatting>
  <conditionalFormatting sqref="R50">
    <cfRule type="expression" dxfId="113" priority="179">
      <formula>($U50&gt;0)</formula>
    </cfRule>
    <cfRule type="expression" dxfId="112" priority="178">
      <formula>($O50&gt;0)</formula>
    </cfRule>
  </conditionalFormatting>
  <conditionalFormatting sqref="R51">
    <cfRule type="expression" dxfId="111" priority="85">
      <formula>$N$51&lt;&gt;""</formula>
    </cfRule>
  </conditionalFormatting>
  <conditionalFormatting sqref="R52">
    <cfRule type="expression" dxfId="110" priority="74">
      <formula>$N$52&lt;&gt;""</formula>
    </cfRule>
  </conditionalFormatting>
  <conditionalFormatting sqref="R53">
    <cfRule type="expression" dxfId="109" priority="70">
      <formula>$N$53&lt;&gt;""</formula>
    </cfRule>
  </conditionalFormatting>
  <conditionalFormatting sqref="R54">
    <cfRule type="expression" dxfId="108" priority="68">
      <formula>$N$54&lt;&gt;""</formula>
    </cfRule>
  </conditionalFormatting>
  <conditionalFormatting sqref="R55">
    <cfRule type="expression" dxfId="107" priority="66">
      <formula>$N$55&lt;&gt;""</formula>
    </cfRule>
  </conditionalFormatting>
  <conditionalFormatting sqref="R56">
    <cfRule type="expression" dxfId="106" priority="64">
      <formula>$N$56&lt;&gt;""</formula>
    </cfRule>
  </conditionalFormatting>
  <conditionalFormatting sqref="R57">
    <cfRule type="expression" dxfId="105" priority="62">
      <formula>$N$57&lt;&gt;""</formula>
    </cfRule>
  </conditionalFormatting>
  <conditionalFormatting sqref="R58">
    <cfRule type="expression" dxfId="104" priority="60">
      <formula>$N$58&lt;&gt;""</formula>
    </cfRule>
  </conditionalFormatting>
  <conditionalFormatting sqref="R59">
    <cfRule type="expression" dxfId="103" priority="58">
      <formula>$N$59&lt;&gt;""</formula>
    </cfRule>
  </conditionalFormatting>
  <conditionalFormatting sqref="R4:X5">
    <cfRule type="cellIs" dxfId="102" priority="186" operator="equal">
      <formula>0</formula>
    </cfRule>
  </conditionalFormatting>
  <conditionalFormatting sqref="R9:X9">
    <cfRule type="expression" dxfId="101" priority="111">
      <formula>$Y$10=TRUE</formula>
    </cfRule>
    <cfRule type="expression" dxfId="100" priority="110">
      <formula>AND($Y$10=TRUE,$R$9&lt;&gt;"")</formula>
    </cfRule>
  </conditionalFormatting>
  <conditionalFormatting sqref="R10:X10">
    <cfRule type="containsBlanks" dxfId="99" priority="219">
      <formula>LEN(TRIM(R10))=0</formula>
    </cfRule>
  </conditionalFormatting>
  <conditionalFormatting sqref="R52:X59">
    <cfRule type="notContainsBlanks" dxfId="98" priority="8">
      <formula>LEN(TRIM(R52))&gt;0</formula>
    </cfRule>
  </conditionalFormatting>
  <conditionalFormatting sqref="S51:V51">
    <cfRule type="expression" dxfId="97" priority="43">
      <formula>$W$51&lt;&gt;""</formula>
    </cfRule>
  </conditionalFormatting>
  <conditionalFormatting sqref="S52:V52">
    <cfRule type="expression" dxfId="96" priority="39">
      <formula>$W$52&lt;&gt;""</formula>
    </cfRule>
  </conditionalFormatting>
  <conditionalFormatting sqref="S53:V53">
    <cfRule type="expression" dxfId="95" priority="35">
      <formula>$W$53&lt;&gt;""</formula>
    </cfRule>
  </conditionalFormatting>
  <conditionalFormatting sqref="S54:V54">
    <cfRule type="expression" dxfId="94" priority="31">
      <formula>$W$54&lt;&gt;""</formula>
    </cfRule>
  </conditionalFormatting>
  <conditionalFormatting sqref="S55:V55">
    <cfRule type="expression" dxfId="93" priority="27">
      <formula>$W$55&lt;&gt;""</formula>
    </cfRule>
  </conditionalFormatting>
  <conditionalFormatting sqref="S56:V56">
    <cfRule type="expression" dxfId="92" priority="23">
      <formula>$W$56&lt;&gt;""</formula>
    </cfRule>
  </conditionalFormatting>
  <conditionalFormatting sqref="S57:V57">
    <cfRule type="expression" dxfId="91" priority="19">
      <formula>$W$57&lt;&gt;""</formula>
    </cfRule>
  </conditionalFormatting>
  <conditionalFormatting sqref="S58:V58">
    <cfRule type="expression" dxfId="90" priority="15">
      <formula>$W$58&lt;&gt;""</formula>
    </cfRule>
  </conditionalFormatting>
  <conditionalFormatting sqref="S59:V59">
    <cfRule type="expression" dxfId="89" priority="11">
      <formula>$W$59&lt;&gt;""</formula>
    </cfRule>
  </conditionalFormatting>
  <conditionalFormatting sqref="U6">
    <cfRule type="expression" dxfId="88" priority="98">
      <formula>$AB$7=TRUE</formula>
    </cfRule>
  </conditionalFormatting>
  <conditionalFormatting sqref="U7">
    <cfRule type="expression" dxfId="87" priority="97">
      <formula>$AB$8=TRUE</formula>
    </cfRule>
  </conditionalFormatting>
  <conditionalFormatting sqref="U8">
    <cfRule type="expression" dxfId="86" priority="94">
      <formula>$Y$10=TRUE</formula>
    </cfRule>
  </conditionalFormatting>
  <conditionalFormatting sqref="U18">
    <cfRule type="expression" dxfId="85" priority="198">
      <formula>AND($U$18="無",$V$18&gt;0)</formula>
    </cfRule>
    <cfRule type="expression" dxfId="84" priority="197">
      <formula>AND($U$18="付",$V$18&gt;0)</formula>
    </cfRule>
    <cfRule type="expression" dxfId="83" priority="199">
      <formula>($V$18&gt;0)</formula>
    </cfRule>
    <cfRule type="expression" dxfId="82" priority="205">
      <formula>AND($U$18=0,$V$18=0)</formula>
    </cfRule>
  </conditionalFormatting>
  <conditionalFormatting sqref="U19">
    <cfRule type="expression" dxfId="81" priority="214">
      <formula>AND($U$19=0,$V$19=0)</formula>
    </cfRule>
    <cfRule type="expression" dxfId="80" priority="195">
      <formula>AND($U$19="付",$V$19&gt;0)</formula>
    </cfRule>
    <cfRule type="expression" dxfId="79" priority="196">
      <formula>AND($U$19="無",$V$19&gt;0)</formula>
    </cfRule>
    <cfRule type="expression" dxfId="78" priority="143">
      <formula>AND($U19="",$V19&gt;0)</formula>
    </cfRule>
  </conditionalFormatting>
  <conditionalFormatting sqref="U20">
    <cfRule type="expression" dxfId="77" priority="194">
      <formula>AND($U$20="付",$V$20&gt;0)</formula>
    </cfRule>
    <cfRule type="expression" dxfId="76" priority="193">
      <formula>AND($U$20="無",$V$20&gt;0)</formula>
    </cfRule>
    <cfRule type="expression" dxfId="75" priority="204">
      <formula>AND($U$20=0,$V$20=0)</formula>
    </cfRule>
    <cfRule type="expression" dxfId="74" priority="142">
      <formula>AND($U$20="",$V$20&gt;0)</formula>
    </cfRule>
  </conditionalFormatting>
  <conditionalFormatting sqref="U47 X47">
    <cfRule type="expression" dxfId="73" priority="128">
      <formula>$R$47+$R$48=0</formula>
    </cfRule>
  </conditionalFormatting>
  <conditionalFormatting sqref="U47">
    <cfRule type="cellIs" dxfId="72" priority="215" stopIfTrue="1" operator="notBetween">
      <formula>0</formula>
      <formula>0</formula>
    </cfRule>
  </conditionalFormatting>
  <conditionalFormatting sqref="U23:W23">
    <cfRule type="cellIs" dxfId="71" priority="136" stopIfTrue="1" operator="equal">
      <formula>0</formula>
    </cfRule>
  </conditionalFormatting>
  <conditionalFormatting sqref="U43:W43">
    <cfRule type="cellIs" dxfId="70" priority="188" operator="equal">
      <formula>0</formula>
    </cfRule>
  </conditionalFormatting>
  <conditionalFormatting sqref="U13:X16">
    <cfRule type="cellIs" dxfId="69" priority="138" operator="equal">
      <formula>0</formula>
    </cfRule>
  </conditionalFormatting>
  <conditionalFormatting sqref="U22:X22">
    <cfRule type="cellIs" dxfId="68" priority="140" operator="equal">
      <formula>0</formula>
    </cfRule>
  </conditionalFormatting>
  <conditionalFormatting sqref="U24:X31">
    <cfRule type="cellIs" dxfId="67" priority="135" operator="equal">
      <formula>0</formula>
    </cfRule>
  </conditionalFormatting>
  <conditionalFormatting sqref="U29:X30">
    <cfRule type="expression" dxfId="66" priority="121">
      <formula>AND($U$13+$U$23+$U$24&gt;0,$U$29+$U$30+$U$31=0)</formula>
    </cfRule>
  </conditionalFormatting>
  <conditionalFormatting sqref="U33:X42 H39:J39 H63:J64">
    <cfRule type="cellIs" dxfId="65" priority="192" operator="equal">
      <formula>0</formula>
    </cfRule>
  </conditionalFormatting>
  <conditionalFormatting sqref="U38:X38">
    <cfRule type="expression" dxfId="64" priority="123">
      <formula>AND(SUM($U$33:$X$37)&gt;0,$U$38="")</formula>
    </cfRule>
  </conditionalFormatting>
  <conditionalFormatting sqref="U44:X45">
    <cfRule type="cellIs" dxfId="63" priority="134" operator="equal">
      <formula>0</formula>
    </cfRule>
  </conditionalFormatting>
  <conditionalFormatting sqref="V18">
    <cfRule type="expression" dxfId="62" priority="208">
      <formula>AND($U$18="無",$V$18=0)</formula>
    </cfRule>
    <cfRule type="expression" dxfId="61" priority="209">
      <formula>AND($U$18="付",$V$18=0)</formula>
    </cfRule>
    <cfRule type="cellIs" dxfId="60" priority="210" operator="notBetween">
      <formula>0</formula>
      <formula>0</formula>
    </cfRule>
    <cfRule type="expression" dxfId="59" priority="207">
      <formula>AND($U$18=0,$V$18=0)</formula>
    </cfRule>
  </conditionalFormatting>
  <conditionalFormatting sqref="V19">
    <cfRule type="expression" dxfId="58" priority="211">
      <formula>AND($U$19="付",$V$19=0)</formula>
    </cfRule>
    <cfRule type="expression" dxfId="57" priority="212">
      <formula>AND($U$19="無",$V$19=0)</formula>
    </cfRule>
    <cfRule type="expression" dxfId="56" priority="213">
      <formula>AND($U$19=0,$V$19=0)</formula>
    </cfRule>
  </conditionalFormatting>
  <conditionalFormatting sqref="V20">
    <cfRule type="expression" dxfId="55" priority="206">
      <formula>AND($V$20=0,$W$20=0)</formula>
    </cfRule>
  </conditionalFormatting>
  <conditionalFormatting sqref="V19:X20">
    <cfRule type="cellIs" dxfId="54" priority="200" operator="notBetween">
      <formula>0</formula>
      <formula>0</formula>
    </cfRule>
  </conditionalFormatting>
  <conditionalFormatting sqref="V20:X20">
    <cfRule type="expression" dxfId="53" priority="203">
      <formula>AND($U$20="無",$V$20=0)</formula>
    </cfRule>
    <cfRule type="expression" dxfId="52" priority="202">
      <formula>AND($U$20="付",$V$20=0)</formula>
    </cfRule>
  </conditionalFormatting>
  <conditionalFormatting sqref="W50:W51">
    <cfRule type="expression" dxfId="51" priority="125">
      <formula>($U50=0)</formula>
    </cfRule>
    <cfRule type="expression" dxfId="50" priority="124">
      <formula>($O50="")</formula>
    </cfRule>
  </conditionalFormatting>
  <conditionalFormatting sqref="W49:X49">
    <cfRule type="expression" dxfId="49" priority="88">
      <formula>$W$49="不要"</formula>
    </cfRule>
    <cfRule type="expression" dxfId="48" priority="87">
      <formula>$W$49="要"</formula>
    </cfRule>
    <cfRule type="expression" dxfId="47" priority="92">
      <formula>OR($R$47&lt;&gt;"",$R$48&lt;&gt;"",$U$47&lt;&gt;"")</formula>
    </cfRule>
  </conditionalFormatting>
  <conditionalFormatting sqref="W51:X51">
    <cfRule type="expression" dxfId="46" priority="41">
      <formula>$S$51&lt;&gt;""</formula>
    </cfRule>
  </conditionalFormatting>
  <conditionalFormatting sqref="W52:X52">
    <cfRule type="expression" dxfId="45" priority="37">
      <formula>$S$52&lt;&gt;""</formula>
    </cfRule>
  </conditionalFormatting>
  <conditionalFormatting sqref="W53:X53">
    <cfRule type="expression" dxfId="44" priority="33">
      <formula>$S$53&lt;&gt;""</formula>
    </cfRule>
  </conditionalFormatting>
  <conditionalFormatting sqref="W54:X54">
    <cfRule type="expression" dxfId="43" priority="29">
      <formula>$S$54&lt;&gt;""</formula>
    </cfRule>
  </conditionalFormatting>
  <conditionalFormatting sqref="W55:X55">
    <cfRule type="expression" dxfId="42" priority="25">
      <formula>$S$55&lt;&gt;""</formula>
    </cfRule>
  </conditionalFormatting>
  <conditionalFormatting sqref="W56:X56">
    <cfRule type="expression" dxfId="41" priority="21">
      <formula>$S$56&lt;&gt;""</formula>
    </cfRule>
  </conditionalFormatting>
  <conditionalFormatting sqref="W57:X57">
    <cfRule type="expression" dxfId="40" priority="17">
      <formula>$S$57&lt;&gt;""</formula>
    </cfRule>
  </conditionalFormatting>
  <conditionalFormatting sqref="W58:X58">
    <cfRule type="expression" dxfId="39" priority="13">
      <formula>$S$58&lt;&gt;""</formula>
    </cfRule>
  </conditionalFormatting>
  <conditionalFormatting sqref="W59:X59">
    <cfRule type="expression" dxfId="38" priority="9">
      <formula>$S$59&lt;&gt;""</formula>
    </cfRule>
  </conditionalFormatting>
  <conditionalFormatting sqref="X7">
    <cfRule type="expression" dxfId="37" priority="96">
      <formula>$AB$9=TRUE</formula>
    </cfRule>
  </conditionalFormatting>
  <dataValidations count="7">
    <dataValidation type="list" errorStyle="warning" allowBlank="1" showInputMessage="1" showErrorMessage="1" sqref="R47" xr:uid="{F6729C42-7DCE-4E1C-99FE-0335DF0EBC57}">
      <formula1>"2,3,4"</formula1>
    </dataValidation>
    <dataValidation type="list" showInputMessage="1" showErrorMessage="1" sqref="U18:U20" xr:uid="{6426AB6A-D1FD-4F02-AC19-78CC060A078E}">
      <formula1>"  ,付,無,"</formula1>
    </dataValidation>
    <dataValidation type="list" errorStyle="warning" allowBlank="1" showInputMessage="1" showErrorMessage="1" sqref="R48" xr:uid="{BED97342-1099-44BD-98B2-CA04E34750C5}">
      <formula1>"1200,900,600"</formula1>
    </dataValidation>
    <dataValidation type="list" allowBlank="1" showInputMessage="1" sqref="U38:X38 U29:X30" xr:uid="{01F7F3C9-CF16-41E6-A8B7-2A3322DFD779}">
      <formula1>"不要"</formula1>
    </dataValidation>
    <dataValidation allowBlank="1" showInputMessage="1" showErrorMessage="1" promptTitle="【ご確認ください】" prompt="敷板は必要ですか？_x000a_必要ない場合は、敷板の数量欄で不要を選んでください" sqref="U13:X13 U23:X24" xr:uid="{5FDC8254-2775-4E14-8E8C-2438297C17A3}"/>
    <dataValidation allowBlank="1" showInputMessage="1" showErrorMessage="1" promptTitle="【ご確認ください】" prompt="結束糸は必要ですか？_x000a_必要ない場合は、結束糸の数量欄で不要を選んでください" sqref="U33:X37" xr:uid="{9094373F-FCB6-4AB5-B9E0-AB2675F1ECE7}"/>
    <dataValidation type="list" allowBlank="1" showInputMessage="1" showErrorMessage="1" sqref="R49 W49:X49" xr:uid="{29DD44B3-DBE2-4608-8755-45D0E89166E4}">
      <formula1>"要,不要"</formula1>
    </dataValidation>
  </dataValidations>
  <pageMargins left="0.19685039370078741" right="0.19685039370078741" top="0.43307086614173229" bottom="0.19685039370078741" header="0.31496062992125984" footer="0.19685039370078741"/>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2</xdr:col>
                    <xdr:colOff>38100</xdr:colOff>
                    <xdr:row>6</xdr:row>
                    <xdr:rowOff>180975</xdr:rowOff>
                  </from>
                  <to>
                    <xdr:col>3</xdr:col>
                    <xdr:colOff>57150</xdr:colOff>
                    <xdr:row>8</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57150</xdr:colOff>
                    <xdr:row>6</xdr:row>
                    <xdr:rowOff>180975</xdr:rowOff>
                  </from>
                  <to>
                    <xdr:col>12</xdr:col>
                    <xdr:colOff>47625</xdr:colOff>
                    <xdr:row>8</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95250</xdr:colOff>
                    <xdr:row>7</xdr:row>
                    <xdr:rowOff>180975</xdr:rowOff>
                  </from>
                  <to>
                    <xdr:col>3</xdr:col>
                    <xdr:colOff>47625</xdr:colOff>
                    <xdr:row>9</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133350</xdr:colOff>
                    <xdr:row>7</xdr:row>
                    <xdr:rowOff>180975</xdr:rowOff>
                  </from>
                  <to>
                    <xdr:col>7</xdr:col>
                    <xdr:colOff>38100</xdr:colOff>
                    <xdr:row>9</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57150</xdr:colOff>
                    <xdr:row>7</xdr:row>
                    <xdr:rowOff>190500</xdr:rowOff>
                  </from>
                  <to>
                    <xdr:col>11</xdr:col>
                    <xdr:colOff>0</xdr:colOff>
                    <xdr:row>9</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428625</xdr:colOff>
                    <xdr:row>7</xdr:row>
                    <xdr:rowOff>190500</xdr:rowOff>
                  </from>
                  <to>
                    <xdr:col>14</xdr:col>
                    <xdr:colOff>685800</xdr:colOff>
                    <xdr:row>9</xdr:row>
                    <xdr:rowOff>38100</xdr:rowOff>
                  </to>
                </anchor>
              </controlPr>
            </control>
          </mc:Choice>
        </mc:AlternateContent>
        <mc:AlternateContent xmlns:mc="http://schemas.openxmlformats.org/markup-compatibility/2006">
          <mc:Choice Requires="x14">
            <control shapeId="4103" r:id="rId10" name="Check Box 7">
              <controlPr defaultSize="0" autoFill="0" autoLine="0" autoPict="0" altText="">
                <anchor moveWithCells="1">
                  <from>
                    <xdr:col>10</xdr:col>
                    <xdr:colOff>57150</xdr:colOff>
                    <xdr:row>4</xdr:row>
                    <xdr:rowOff>152400</xdr:rowOff>
                  </from>
                  <to>
                    <xdr:col>13</xdr:col>
                    <xdr:colOff>19050</xdr:colOff>
                    <xdr:row>6</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ltText="">
                <anchor moveWithCells="1">
                  <from>
                    <xdr:col>15</xdr:col>
                    <xdr:colOff>171450</xdr:colOff>
                    <xdr:row>4</xdr:row>
                    <xdr:rowOff>152400</xdr:rowOff>
                  </from>
                  <to>
                    <xdr:col>16</xdr:col>
                    <xdr:colOff>9525</xdr:colOff>
                    <xdr:row>6</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ltText="">
                <anchor moveWithCells="1">
                  <from>
                    <xdr:col>19</xdr:col>
                    <xdr:colOff>152400</xdr:colOff>
                    <xdr:row>4</xdr:row>
                    <xdr:rowOff>161925</xdr:rowOff>
                  </from>
                  <to>
                    <xdr:col>20</xdr:col>
                    <xdr:colOff>104775</xdr:colOff>
                    <xdr:row>6</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ltText="">
                <anchor moveWithCells="1">
                  <from>
                    <xdr:col>15</xdr:col>
                    <xdr:colOff>171450</xdr:colOff>
                    <xdr:row>5</xdr:row>
                    <xdr:rowOff>190500</xdr:rowOff>
                  </from>
                  <to>
                    <xdr:col>16</xdr:col>
                    <xdr:colOff>9525</xdr:colOff>
                    <xdr:row>7</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ltText="">
                <anchor moveWithCells="1">
                  <from>
                    <xdr:col>19</xdr:col>
                    <xdr:colOff>152400</xdr:colOff>
                    <xdr:row>5</xdr:row>
                    <xdr:rowOff>190500</xdr:rowOff>
                  </from>
                  <to>
                    <xdr:col>20</xdr:col>
                    <xdr:colOff>104775</xdr:colOff>
                    <xdr:row>7</xdr:row>
                    <xdr:rowOff>38100</xdr:rowOff>
                  </to>
                </anchor>
              </controlPr>
            </control>
          </mc:Choice>
        </mc:AlternateContent>
        <mc:AlternateContent xmlns:mc="http://schemas.openxmlformats.org/markup-compatibility/2006">
          <mc:Choice Requires="x14">
            <control shapeId="4108" r:id="rId15" name="Check Box 12">
              <controlPr defaultSize="0" autoFill="0" autoLine="0" autoPict="0" altText="">
                <anchor moveWithCells="1">
                  <from>
                    <xdr:col>10</xdr:col>
                    <xdr:colOff>57150</xdr:colOff>
                    <xdr:row>5</xdr:row>
                    <xdr:rowOff>180975</xdr:rowOff>
                  </from>
                  <to>
                    <xdr:col>13</xdr:col>
                    <xdr:colOff>19050</xdr:colOff>
                    <xdr:row>7</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ltText="">
                <anchor moveWithCells="1">
                  <from>
                    <xdr:col>19</xdr:col>
                    <xdr:colOff>152400</xdr:colOff>
                    <xdr:row>6</xdr:row>
                    <xdr:rowOff>190500</xdr:rowOff>
                  </from>
                  <to>
                    <xdr:col>20</xdr:col>
                    <xdr:colOff>104775</xdr:colOff>
                    <xdr:row>8</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ltText="">
                <anchor moveWithCells="1">
                  <from>
                    <xdr:col>22</xdr:col>
                    <xdr:colOff>95250</xdr:colOff>
                    <xdr:row>5</xdr:row>
                    <xdr:rowOff>190500</xdr:rowOff>
                  </from>
                  <to>
                    <xdr:col>23</xdr:col>
                    <xdr:colOff>85725</xdr:colOff>
                    <xdr:row>7</xdr:row>
                    <xdr:rowOff>38100</xdr:rowOff>
                  </to>
                </anchor>
              </controlPr>
            </control>
          </mc:Choice>
        </mc:AlternateContent>
        <mc:AlternateContent xmlns:mc="http://schemas.openxmlformats.org/markup-compatibility/2006">
          <mc:Choice Requires="x14">
            <control shapeId="4111" r:id="rId18" name="Check Box 15">
              <controlPr defaultSize="0" autoFill="0" autoLine="0" autoPict="0" altText="">
                <anchor moveWithCells="1">
                  <from>
                    <xdr:col>17</xdr:col>
                    <xdr:colOff>66675</xdr:colOff>
                    <xdr:row>6</xdr:row>
                    <xdr:rowOff>190500</xdr:rowOff>
                  </from>
                  <to>
                    <xdr:col>17</xdr:col>
                    <xdr:colOff>371475</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468CF-D739-4AD3-B50E-41AEA00AFB96}">
  <dimension ref="A1:AH69"/>
  <sheetViews>
    <sheetView view="pageBreakPreview" zoomScale="80" zoomScaleNormal="82" zoomScaleSheetLayoutView="80" workbookViewId="0">
      <selection activeCell="I9" sqref="I9"/>
    </sheetView>
  </sheetViews>
  <sheetFormatPr defaultRowHeight="18.75"/>
  <cols>
    <col min="1" max="1" width="3.625" customWidth="1"/>
    <col min="2" max="2" width="5.375" customWidth="1"/>
    <col min="3" max="3" width="17.625" customWidth="1"/>
    <col min="4" max="4" width="7.625" customWidth="1"/>
    <col min="5" max="5" width="3.875" customWidth="1"/>
    <col min="6" max="6" width="7.625" customWidth="1"/>
    <col min="7" max="7" width="6.625" customWidth="1"/>
    <col min="8" max="8" width="10.625" customWidth="1"/>
    <col min="9" max="12" width="9.625" customWidth="1"/>
    <col min="13" max="13" width="4.75" customWidth="1"/>
    <col min="14" max="14" width="5.5" customWidth="1"/>
    <col min="15" max="19" width="7.875" hidden="1" customWidth="1"/>
    <col min="20" max="20" width="13.625" customWidth="1"/>
    <col min="21" max="21" width="12.25" customWidth="1"/>
    <col min="22" max="22" width="1.5" customWidth="1"/>
    <col min="23" max="24" width="9.625" hidden="1" customWidth="1"/>
    <col min="25" max="25" width="4.625" customWidth="1"/>
    <col min="26" max="34" width="9" style="2"/>
  </cols>
  <sheetData>
    <row r="1" spans="2:25" ht="14.25" customHeight="1" thickBot="1">
      <c r="B1" s="217"/>
      <c r="F1" s="217"/>
      <c r="U1" s="218" t="s">
        <v>155</v>
      </c>
      <c r="V1" s="2"/>
      <c r="W1" s="2"/>
      <c r="X1" s="2"/>
      <c r="Y1" s="2"/>
    </row>
    <row r="2" spans="2:25" ht="20.100000000000001" customHeight="1">
      <c r="B2" s="217"/>
      <c r="C2" s="677" t="s">
        <v>156</v>
      </c>
      <c r="D2" s="692"/>
      <c r="E2" s="679" t="s">
        <v>3</v>
      </c>
      <c r="F2" s="694"/>
      <c r="G2" s="681" t="s">
        <v>130</v>
      </c>
      <c r="H2" s="219"/>
      <c r="I2" s="297" t="s">
        <v>144</v>
      </c>
      <c r="J2" s="181"/>
      <c r="K2" s="299" t="s">
        <v>145</v>
      </c>
      <c r="L2" s="181"/>
      <c r="M2" s="181"/>
      <c r="N2" s="297" t="s">
        <v>146</v>
      </c>
      <c r="O2" s="181"/>
      <c r="P2" s="181"/>
      <c r="Q2" s="220"/>
      <c r="R2" s="220"/>
      <c r="S2" s="220"/>
      <c r="T2" s="221"/>
      <c r="U2" s="222"/>
      <c r="V2" s="2"/>
      <c r="W2" s="196" t="b">
        <v>0</v>
      </c>
      <c r="X2" s="216" t="s">
        <v>158</v>
      </c>
      <c r="Y2" s="2"/>
    </row>
    <row r="3" spans="2:25" ht="20.100000000000001" customHeight="1">
      <c r="B3" s="217"/>
      <c r="C3" s="678"/>
      <c r="D3" s="693"/>
      <c r="E3" s="680"/>
      <c r="F3" s="695"/>
      <c r="G3" s="682"/>
      <c r="H3" s="224"/>
      <c r="I3" s="298" t="s">
        <v>148</v>
      </c>
      <c r="J3" s="185"/>
      <c r="K3" s="298" t="s">
        <v>149</v>
      </c>
      <c r="L3" s="185"/>
      <c r="M3" s="186"/>
      <c r="N3" s="300" t="s">
        <v>151</v>
      </c>
      <c r="O3" s="225"/>
      <c r="P3" s="186"/>
      <c r="Q3" s="117"/>
      <c r="R3" s="117"/>
      <c r="S3" s="117"/>
      <c r="T3" s="300" t="s">
        <v>245</v>
      </c>
      <c r="U3" s="301" t="s">
        <v>261</v>
      </c>
      <c r="V3" s="2"/>
      <c r="W3" s="196" t="b">
        <v>0</v>
      </c>
      <c r="X3" s="196" t="s">
        <v>247</v>
      </c>
      <c r="Y3" s="2"/>
    </row>
    <row r="4" spans="2:25" ht="20.100000000000001" customHeight="1">
      <c r="B4" s="217"/>
      <c r="C4" s="678" t="s">
        <v>157</v>
      </c>
      <c r="D4" s="226"/>
      <c r="E4" s="117" t="s">
        <v>158</v>
      </c>
      <c r="F4" s="295"/>
      <c r="H4" s="117"/>
      <c r="I4" s="117"/>
      <c r="J4" s="117" t="s">
        <v>244</v>
      </c>
      <c r="K4" s="117"/>
      <c r="L4" s="117"/>
      <c r="M4" s="227"/>
      <c r="N4" s="117" t="s">
        <v>246</v>
      </c>
      <c r="S4" s="200" t="s">
        <v>9</v>
      </c>
      <c r="T4" s="117" ph="1"/>
      <c r="U4" s="228" ph="1"/>
      <c r="V4" s="2"/>
      <c r="W4" s="196" t="b">
        <v>0</v>
      </c>
      <c r="X4" s="196" t="s">
        <v>140</v>
      </c>
      <c r="Y4" s="2"/>
    </row>
    <row r="5" spans="2:25" ht="20.100000000000001" customHeight="1">
      <c r="B5" s="217"/>
      <c r="C5" s="678"/>
      <c r="D5" s="229" t="s">
        <v>241</v>
      </c>
      <c r="E5" s="191" t="s">
        <v>242</v>
      </c>
      <c r="F5" s="230"/>
      <c r="G5" s="230"/>
      <c r="H5" s="191" t="s">
        <v>243</v>
      </c>
      <c r="I5" s="296" t="s">
        <v>248</v>
      </c>
      <c r="J5" s="191" t="s">
        <v>142</v>
      </c>
      <c r="K5" s="191"/>
      <c r="L5" s="191" t="s">
        <v>249</v>
      </c>
      <c r="M5" s="608"/>
      <c r="N5" s="609"/>
      <c r="O5" s="609"/>
      <c r="P5" s="609"/>
      <c r="Q5" s="609"/>
      <c r="R5" s="609"/>
      <c r="S5" s="609"/>
      <c r="T5" s="609"/>
      <c r="U5" s="610"/>
      <c r="V5" s="2"/>
      <c r="W5" s="196" t="b">
        <v>0</v>
      </c>
      <c r="X5" s="196" t="s">
        <v>141</v>
      </c>
      <c r="Y5" s="2"/>
    </row>
    <row r="6" spans="2:25" ht="27" customHeight="1">
      <c r="B6" s="217"/>
      <c r="C6" s="223" t="s">
        <v>159</v>
      </c>
      <c r="D6" s="672"/>
      <c r="E6" s="673"/>
      <c r="F6" s="673"/>
      <c r="G6" s="673"/>
      <c r="H6" s="673"/>
      <c r="I6" s="673"/>
      <c r="J6" s="673"/>
      <c r="K6" s="673"/>
      <c r="L6" s="673"/>
      <c r="M6" s="674"/>
      <c r="N6" s="674"/>
      <c r="O6" s="231"/>
      <c r="P6" s="231"/>
      <c r="Q6" s="231"/>
      <c r="R6" s="231"/>
      <c r="S6" s="231"/>
      <c r="T6" s="675" t="s">
        <v>160</v>
      </c>
      <c r="U6" s="676"/>
      <c r="V6" s="2"/>
      <c r="W6" s="196" t="b">
        <v>0</v>
      </c>
      <c r="X6" s="196" t="s">
        <v>142</v>
      </c>
      <c r="Y6" s="2"/>
    </row>
    <row r="7" spans="2:25" ht="27" customHeight="1" thickBot="1">
      <c r="B7" s="217"/>
      <c r="C7" s="232" t="s">
        <v>161</v>
      </c>
      <c r="D7" s="683"/>
      <c r="E7" s="684"/>
      <c r="F7" s="684"/>
      <c r="G7" s="684"/>
      <c r="H7" s="684"/>
      <c r="I7" s="684"/>
      <c r="J7" s="684"/>
      <c r="K7" s="684"/>
      <c r="L7" s="684"/>
      <c r="M7" s="685"/>
      <c r="N7" s="685"/>
      <c r="O7" s="233"/>
      <c r="P7" s="233"/>
      <c r="Q7" s="233"/>
      <c r="R7" s="233"/>
      <c r="S7" s="233"/>
      <c r="T7" s="686"/>
      <c r="U7" s="687"/>
      <c r="V7" s="2"/>
      <c r="W7" s="196" t="b">
        <v>0</v>
      </c>
      <c r="X7" s="196" t="s">
        <v>143</v>
      </c>
      <c r="Y7" s="2"/>
    </row>
    <row r="8" spans="2:25" ht="15" customHeight="1" thickBot="1">
      <c r="B8" s="217"/>
      <c r="C8" s="688"/>
      <c r="D8" s="689"/>
      <c r="E8" s="689"/>
      <c r="F8" s="642"/>
      <c r="G8" s="666"/>
      <c r="H8" s="667"/>
      <c r="I8" s="234" t="s">
        <v>162</v>
      </c>
      <c r="J8" s="235" t="s">
        <v>163</v>
      </c>
      <c r="K8" s="235" t="s">
        <v>164</v>
      </c>
      <c r="L8" s="235" t="s">
        <v>165</v>
      </c>
      <c r="M8" s="668" t="s">
        <v>166</v>
      </c>
      <c r="N8" s="669"/>
      <c r="O8" s="236"/>
      <c r="P8" s="236"/>
      <c r="Q8" s="236"/>
      <c r="R8" s="236"/>
      <c r="S8" s="236"/>
      <c r="T8" s="690" t="s">
        <v>167</v>
      </c>
      <c r="U8" s="691"/>
      <c r="V8" s="2"/>
      <c r="W8" s="196" t="b">
        <v>0</v>
      </c>
      <c r="X8" s="196" t="s">
        <v>259</v>
      </c>
      <c r="Y8" s="2"/>
    </row>
    <row r="9" spans="2:25" ht="17.100000000000001" customHeight="1">
      <c r="B9" s="217"/>
      <c r="C9" s="653" t="s">
        <v>168</v>
      </c>
      <c r="D9" s="660"/>
      <c r="E9" s="660"/>
      <c r="F9" s="661"/>
      <c r="G9" s="658">
        <v>1800</v>
      </c>
      <c r="H9" s="659"/>
      <c r="I9" s="210"/>
      <c r="J9" s="211"/>
      <c r="K9" s="211"/>
      <c r="L9" s="211"/>
      <c r="M9" s="670"/>
      <c r="N9" s="671"/>
      <c r="O9" s="238"/>
      <c r="P9" s="238"/>
      <c r="Q9" s="238"/>
      <c r="R9" s="238"/>
      <c r="S9" s="238"/>
      <c r="T9" s="662">
        <f>SUM(I9:N9)</f>
        <v>0</v>
      </c>
      <c r="U9" s="620"/>
      <c r="V9" s="2"/>
      <c r="W9" s="196" t="b">
        <v>0</v>
      </c>
      <c r="X9" s="196" t="s">
        <v>260</v>
      </c>
      <c r="Y9" s="2"/>
    </row>
    <row r="10" spans="2:25" ht="17.100000000000001" customHeight="1">
      <c r="B10" s="217"/>
      <c r="C10" s="653" t="s">
        <v>168</v>
      </c>
      <c r="D10" s="660"/>
      <c r="E10" s="660"/>
      <c r="F10" s="661"/>
      <c r="G10" s="658">
        <v>1500</v>
      </c>
      <c r="H10" s="659"/>
      <c r="I10" s="212"/>
      <c r="J10" s="213"/>
      <c r="K10" s="213"/>
      <c r="L10" s="213"/>
      <c r="M10" s="654"/>
      <c r="N10" s="655"/>
      <c r="O10" s="238"/>
      <c r="P10" s="238"/>
      <c r="Q10" s="238"/>
      <c r="R10" s="238"/>
      <c r="S10" s="238"/>
      <c r="T10" s="662">
        <f>SUM(I10:S10)</f>
        <v>0</v>
      </c>
      <c r="U10" s="620"/>
      <c r="V10" s="2"/>
      <c r="W10" s="196" t="b">
        <v>0</v>
      </c>
      <c r="X10" s="322" t="s">
        <v>148</v>
      </c>
      <c r="Y10" s="2"/>
    </row>
    <row r="11" spans="2:25" ht="17.100000000000001" customHeight="1">
      <c r="B11" s="217"/>
      <c r="C11" s="653" t="s">
        <v>168</v>
      </c>
      <c r="D11" s="660"/>
      <c r="E11" s="660"/>
      <c r="F11" s="661"/>
      <c r="G11" s="658">
        <v>1200</v>
      </c>
      <c r="H11" s="659"/>
      <c r="I11" s="212"/>
      <c r="J11" s="213"/>
      <c r="K11" s="213"/>
      <c r="L11" s="213"/>
      <c r="M11" s="654"/>
      <c r="N11" s="655"/>
      <c r="O11" s="238"/>
      <c r="P11" s="238"/>
      <c r="Q11" s="238"/>
      <c r="R11" s="238"/>
      <c r="S11" s="238"/>
      <c r="T11" s="662">
        <f>SUM(I11:S11)</f>
        <v>0</v>
      </c>
      <c r="U11" s="620"/>
      <c r="V11" s="2"/>
      <c r="W11" s="196" t="b">
        <v>0</v>
      </c>
      <c r="X11" s="196" t="s">
        <v>145</v>
      </c>
      <c r="Y11" s="2"/>
    </row>
    <row r="12" spans="2:25" ht="17.100000000000001" customHeight="1">
      <c r="B12" s="217"/>
      <c r="C12" s="653" t="s">
        <v>168</v>
      </c>
      <c r="D12" s="660"/>
      <c r="E12" s="660"/>
      <c r="F12" s="661"/>
      <c r="G12" s="658">
        <v>900</v>
      </c>
      <c r="H12" s="659"/>
      <c r="I12" s="212"/>
      <c r="J12" s="213"/>
      <c r="K12" s="213"/>
      <c r="L12" s="213"/>
      <c r="M12" s="654"/>
      <c r="N12" s="655"/>
      <c r="O12" s="238"/>
      <c r="P12" s="238"/>
      <c r="Q12" s="238"/>
      <c r="R12" s="238"/>
      <c r="S12" s="238"/>
      <c r="T12" s="662">
        <f>SUM(I12:S12)</f>
        <v>0</v>
      </c>
      <c r="U12" s="620"/>
      <c r="V12" s="2"/>
      <c r="W12" s="196" t="b">
        <v>0</v>
      </c>
      <c r="X12" s="196" t="s">
        <v>149</v>
      </c>
      <c r="Y12" s="2"/>
    </row>
    <row r="13" spans="2:25" ht="17.100000000000001" customHeight="1">
      <c r="B13" s="217"/>
      <c r="C13" s="653" t="s">
        <v>168</v>
      </c>
      <c r="D13" s="660"/>
      <c r="E13" s="660"/>
      <c r="F13" s="661"/>
      <c r="G13" s="658">
        <v>600</v>
      </c>
      <c r="H13" s="659"/>
      <c r="I13" s="212"/>
      <c r="J13" s="213"/>
      <c r="K13" s="213"/>
      <c r="L13" s="213"/>
      <c r="M13" s="654"/>
      <c r="N13" s="655"/>
      <c r="O13" s="238"/>
      <c r="P13" s="238"/>
      <c r="Q13" s="238"/>
      <c r="R13" s="238"/>
      <c r="S13" s="238"/>
      <c r="T13" s="653">
        <f>SUM(I13:S13)</f>
        <v>0</v>
      </c>
      <c r="U13" s="620"/>
      <c r="V13" s="2"/>
      <c r="W13" s="196" t="b">
        <v>0</v>
      </c>
      <c r="X13" s="196" t="s">
        <v>146</v>
      </c>
      <c r="Y13" s="2"/>
    </row>
    <row r="14" spans="2:25" ht="17.100000000000001" customHeight="1">
      <c r="B14" s="217"/>
      <c r="C14" s="663" t="s">
        <v>169</v>
      </c>
      <c r="D14" s="664"/>
      <c r="E14" s="664"/>
      <c r="F14" s="665"/>
      <c r="G14" s="656" t="s">
        <v>170</v>
      </c>
      <c r="H14" s="657"/>
      <c r="I14" s="212"/>
      <c r="J14" s="213"/>
      <c r="K14" s="213"/>
      <c r="L14" s="213"/>
      <c r="M14" s="654"/>
      <c r="N14" s="655"/>
      <c r="O14" s="238"/>
      <c r="P14" s="238"/>
      <c r="Q14" s="238"/>
      <c r="R14" s="238"/>
      <c r="S14" s="238"/>
      <c r="T14" s="653">
        <f t="shared" ref="T14:T16" si="0">SUM(I14:S14)</f>
        <v>0</v>
      </c>
      <c r="U14" s="620"/>
      <c r="V14" s="2"/>
      <c r="W14" s="196" t="b">
        <v>0</v>
      </c>
      <c r="X14" s="196" t="s">
        <v>151</v>
      </c>
      <c r="Y14" s="2"/>
    </row>
    <row r="15" spans="2:25" ht="17.100000000000001" customHeight="1">
      <c r="B15" s="217"/>
      <c r="C15" s="650" t="s">
        <v>171</v>
      </c>
      <c r="D15" s="651"/>
      <c r="E15" s="651"/>
      <c r="F15" s="652"/>
      <c r="G15" s="656" t="s">
        <v>172</v>
      </c>
      <c r="H15" s="657"/>
      <c r="I15" s="212"/>
      <c r="J15" s="213"/>
      <c r="K15" s="213"/>
      <c r="L15" s="213"/>
      <c r="M15" s="654"/>
      <c r="N15" s="655"/>
      <c r="O15" s="238"/>
      <c r="P15" s="238"/>
      <c r="Q15" s="238"/>
      <c r="R15" s="238"/>
      <c r="S15" s="238"/>
      <c r="T15" s="653">
        <f t="shared" si="0"/>
        <v>0</v>
      </c>
      <c r="U15" s="620"/>
      <c r="V15" s="2"/>
      <c r="W15" s="196" t="b">
        <v>0</v>
      </c>
      <c r="X15" s="196" t="s">
        <v>150</v>
      </c>
      <c r="Y15" s="2"/>
    </row>
    <row r="16" spans="2:25" ht="17.100000000000001" customHeight="1" thickBot="1">
      <c r="B16" s="217"/>
      <c r="C16" s="636" t="s">
        <v>173</v>
      </c>
      <c r="D16" s="637"/>
      <c r="E16" s="637"/>
      <c r="F16" s="638"/>
      <c r="G16" s="646" t="s">
        <v>174</v>
      </c>
      <c r="H16" s="647"/>
      <c r="I16" s="214"/>
      <c r="J16" s="215"/>
      <c r="K16" s="215"/>
      <c r="L16" s="215"/>
      <c r="M16" s="648"/>
      <c r="N16" s="649"/>
      <c r="O16" s="239"/>
      <c r="P16" s="239"/>
      <c r="Q16" s="239"/>
      <c r="R16" s="239"/>
      <c r="S16" s="239"/>
      <c r="T16" s="639">
        <f t="shared" si="0"/>
        <v>0</v>
      </c>
      <c r="U16" s="640"/>
      <c r="V16" s="2"/>
      <c r="W16" s="196" t="b">
        <v>0</v>
      </c>
      <c r="X16" s="196" t="s">
        <v>254</v>
      </c>
      <c r="Y16" s="2"/>
    </row>
    <row r="17" spans="1:30" ht="6.95" customHeight="1">
      <c r="B17" s="217"/>
      <c r="F17" s="217"/>
      <c r="O17">
        <f>SUM(O9:O13)</f>
        <v>0</v>
      </c>
      <c r="P17">
        <f>SUM(P9:P13)</f>
        <v>0</v>
      </c>
      <c r="Q17">
        <f>SUM(Q9:Q13)</f>
        <v>0</v>
      </c>
      <c r="R17">
        <f>SUM(R9:R13)</f>
        <v>0</v>
      </c>
      <c r="S17">
        <f>SUM(S9:S13)</f>
        <v>0</v>
      </c>
      <c r="V17" s="2"/>
      <c r="W17" s="2"/>
      <c r="X17" s="2"/>
      <c r="Y17" s="2"/>
    </row>
    <row r="18" spans="1:30" ht="6.95" customHeight="1" thickBot="1">
      <c r="B18" s="217"/>
      <c r="F18" s="217"/>
      <c r="V18" s="2"/>
      <c r="W18" s="2"/>
      <c r="X18" s="2"/>
      <c r="Y18" s="2"/>
    </row>
    <row r="19" spans="1:30" ht="13.5" customHeight="1">
      <c r="A19" s="217"/>
      <c r="B19" s="217"/>
      <c r="C19" s="240" t="s">
        <v>175</v>
      </c>
      <c r="D19" s="641" t="s">
        <v>176</v>
      </c>
      <c r="E19" s="642"/>
      <c r="F19" s="242" t="s">
        <v>177</v>
      </c>
      <c r="G19" s="641" t="s">
        <v>178</v>
      </c>
      <c r="H19" s="645"/>
      <c r="I19" s="240"/>
      <c r="J19" s="242"/>
      <c r="K19" s="242"/>
      <c r="L19" s="242"/>
      <c r="M19" s="641"/>
      <c r="N19" s="645"/>
      <c r="O19" s="240"/>
      <c r="P19" s="242"/>
      <c r="Q19" s="242"/>
      <c r="R19" s="242"/>
      <c r="S19" s="241"/>
      <c r="T19" s="240"/>
      <c r="U19" s="243"/>
      <c r="V19" s="4"/>
      <c r="W19" s="4"/>
      <c r="X19" s="4"/>
      <c r="Y19" s="2"/>
    </row>
    <row r="20" spans="1:30" ht="13.5" customHeight="1">
      <c r="B20" s="217"/>
      <c r="C20" s="625" t="s">
        <v>179</v>
      </c>
      <c r="D20" s="626"/>
      <c r="E20" s="626"/>
      <c r="F20" s="626"/>
      <c r="G20" s="626"/>
      <c r="H20" s="281"/>
      <c r="I20" s="244"/>
      <c r="J20" s="237"/>
      <c r="K20" s="237"/>
      <c r="L20" s="237"/>
      <c r="M20" s="619"/>
      <c r="N20" s="620"/>
      <c r="O20" s="245"/>
      <c r="P20" s="246"/>
      <c r="Q20" s="246"/>
      <c r="R20" s="246"/>
      <c r="S20" s="247"/>
      <c r="T20" s="245" t="s">
        <v>180</v>
      </c>
      <c r="U20" s="248" t="s">
        <v>240</v>
      </c>
      <c r="V20" s="2"/>
      <c r="W20" s="2"/>
      <c r="X20" s="2"/>
      <c r="Y20" s="2"/>
    </row>
    <row r="21" spans="1:30" ht="20.100000000000001" customHeight="1">
      <c r="B21">
        <v>915</v>
      </c>
      <c r="C21" s="282" t="s">
        <v>181</v>
      </c>
      <c r="D21" s="632"/>
      <c r="E21" s="633"/>
      <c r="F21" s="283">
        <v>9.3000000000000007</v>
      </c>
      <c r="G21" s="284" t="s">
        <v>182</v>
      </c>
      <c r="H21" s="285"/>
      <c r="I21" s="250">
        <f>I9+I10+I11+I12+I13</f>
        <v>0</v>
      </c>
      <c r="J21" s="238">
        <f t="shared" ref="J21:S21" si="1">J9+J10+J11+J12+J13</f>
        <v>0</v>
      </c>
      <c r="K21" s="238">
        <f t="shared" si="1"/>
        <v>0</v>
      </c>
      <c r="L21" s="238">
        <f t="shared" si="1"/>
        <v>0</v>
      </c>
      <c r="M21" s="613">
        <f t="shared" si="1"/>
        <v>0</v>
      </c>
      <c r="N21" s="614">
        <f t="shared" si="1"/>
        <v>0</v>
      </c>
      <c r="O21" s="250">
        <f t="shared" si="1"/>
        <v>0</v>
      </c>
      <c r="P21" s="238">
        <f t="shared" si="1"/>
        <v>0</v>
      </c>
      <c r="Q21" s="238">
        <f t="shared" si="1"/>
        <v>0</v>
      </c>
      <c r="R21" s="238">
        <f t="shared" si="1"/>
        <v>0</v>
      </c>
      <c r="S21" s="251">
        <f t="shared" si="1"/>
        <v>0</v>
      </c>
      <c r="T21" s="803">
        <f t="shared" ref="T21:T62" si="2">SUM(I21:S21)</f>
        <v>0</v>
      </c>
      <c r="U21" s="252">
        <f t="shared" ref="U21:U45" si="3">T21*F21</f>
        <v>0</v>
      </c>
      <c r="V21" s="2"/>
      <c r="W21" s="2"/>
      <c r="X21" s="2"/>
      <c r="Y21" s="2"/>
    </row>
    <row r="22" spans="1:30" ht="20.100000000000001" customHeight="1">
      <c r="B22">
        <v>916</v>
      </c>
      <c r="C22" s="286" t="s">
        <v>183</v>
      </c>
      <c r="D22" s="643"/>
      <c r="E22" s="644"/>
      <c r="F22" s="287">
        <v>9.3000000000000007</v>
      </c>
      <c r="G22" s="288" t="s">
        <v>184</v>
      </c>
      <c r="H22" s="289"/>
      <c r="I22" s="253">
        <f>I9+I10+I11+I12+I13</f>
        <v>0</v>
      </c>
      <c r="J22" s="254">
        <f t="shared" ref="J22:S22" si="4">J9+J10+J11+J12+J13</f>
        <v>0</v>
      </c>
      <c r="K22" s="254">
        <f t="shared" si="4"/>
        <v>0</v>
      </c>
      <c r="L22" s="254">
        <f t="shared" si="4"/>
        <v>0</v>
      </c>
      <c r="M22" s="611">
        <f t="shared" si="4"/>
        <v>0</v>
      </c>
      <c r="N22" s="612">
        <f t="shared" si="4"/>
        <v>0</v>
      </c>
      <c r="O22" s="253">
        <f t="shared" si="4"/>
        <v>0</v>
      </c>
      <c r="P22" s="254">
        <f t="shared" si="4"/>
        <v>0</v>
      </c>
      <c r="Q22" s="254">
        <f t="shared" si="4"/>
        <v>0</v>
      </c>
      <c r="R22" s="254">
        <f t="shared" si="4"/>
        <v>0</v>
      </c>
      <c r="S22" s="255">
        <f t="shared" si="4"/>
        <v>0</v>
      </c>
      <c r="T22" s="804">
        <f t="shared" si="2"/>
        <v>0</v>
      </c>
      <c r="U22" s="256">
        <f t="shared" si="3"/>
        <v>0</v>
      </c>
      <c r="V22" s="2"/>
      <c r="W22" s="2"/>
      <c r="X22" s="2"/>
      <c r="Y22" s="2"/>
    </row>
    <row r="23" spans="1:30" ht="20.100000000000001" customHeight="1">
      <c r="B23">
        <v>917</v>
      </c>
      <c r="C23" s="282" t="s">
        <v>185</v>
      </c>
      <c r="D23" s="628">
        <v>1800</v>
      </c>
      <c r="E23" s="629"/>
      <c r="F23" s="283">
        <v>4.5</v>
      </c>
      <c r="G23" s="284" t="s">
        <v>186</v>
      </c>
      <c r="H23" s="285"/>
      <c r="I23" s="250">
        <f t="shared" ref="I23:S27" si="5">I9*1</f>
        <v>0</v>
      </c>
      <c r="J23" s="238">
        <f t="shared" si="5"/>
        <v>0</v>
      </c>
      <c r="K23" s="238">
        <f t="shared" si="5"/>
        <v>0</v>
      </c>
      <c r="L23" s="238">
        <f t="shared" si="5"/>
        <v>0</v>
      </c>
      <c r="M23" s="613">
        <f t="shared" si="5"/>
        <v>0</v>
      </c>
      <c r="N23" s="614">
        <f t="shared" si="5"/>
        <v>0</v>
      </c>
      <c r="O23" s="250">
        <f t="shared" si="5"/>
        <v>0</v>
      </c>
      <c r="P23" s="238">
        <f t="shared" si="5"/>
        <v>0</v>
      </c>
      <c r="Q23" s="238">
        <f t="shared" si="5"/>
        <v>0</v>
      </c>
      <c r="R23" s="238">
        <f t="shared" si="5"/>
        <v>0</v>
      </c>
      <c r="S23" s="251">
        <f t="shared" si="5"/>
        <v>0</v>
      </c>
      <c r="T23" s="803">
        <f t="shared" si="2"/>
        <v>0</v>
      </c>
      <c r="U23" s="252">
        <f t="shared" si="3"/>
        <v>0</v>
      </c>
      <c r="V23" s="2"/>
      <c r="W23" s="2"/>
      <c r="X23" s="2"/>
      <c r="Y23" s="2"/>
    </row>
    <row r="24" spans="1:30" ht="20.100000000000001" customHeight="1">
      <c r="B24">
        <v>918</v>
      </c>
      <c r="C24" s="286" t="s">
        <v>185</v>
      </c>
      <c r="D24" s="630">
        <v>1500</v>
      </c>
      <c r="E24" s="631"/>
      <c r="F24" s="287">
        <v>3.9</v>
      </c>
      <c r="G24" s="288" t="s">
        <v>187</v>
      </c>
      <c r="H24" s="289"/>
      <c r="I24" s="253">
        <f t="shared" si="5"/>
        <v>0</v>
      </c>
      <c r="J24" s="254">
        <f t="shared" si="5"/>
        <v>0</v>
      </c>
      <c r="K24" s="254">
        <f t="shared" si="5"/>
        <v>0</v>
      </c>
      <c r="L24" s="254">
        <f t="shared" si="5"/>
        <v>0</v>
      </c>
      <c r="M24" s="611">
        <f t="shared" si="5"/>
        <v>0</v>
      </c>
      <c r="N24" s="612">
        <f t="shared" si="5"/>
        <v>0</v>
      </c>
      <c r="O24" s="253">
        <f t="shared" si="5"/>
        <v>0</v>
      </c>
      <c r="P24" s="254">
        <f t="shared" si="5"/>
        <v>0</v>
      </c>
      <c r="Q24" s="254">
        <f t="shared" si="5"/>
        <v>0</v>
      </c>
      <c r="R24" s="254">
        <f t="shared" si="5"/>
        <v>0</v>
      </c>
      <c r="S24" s="255">
        <f t="shared" si="5"/>
        <v>0</v>
      </c>
      <c r="T24" s="804">
        <f t="shared" si="2"/>
        <v>0</v>
      </c>
      <c r="U24" s="256">
        <f t="shared" si="3"/>
        <v>0</v>
      </c>
      <c r="V24" s="2"/>
      <c r="W24" s="2"/>
      <c r="X24" s="2"/>
      <c r="Y24" s="2"/>
    </row>
    <row r="25" spans="1:30" ht="20.100000000000001" customHeight="1">
      <c r="B25">
        <v>919</v>
      </c>
      <c r="C25" s="282" t="s">
        <v>185</v>
      </c>
      <c r="D25" s="628">
        <v>1200</v>
      </c>
      <c r="E25" s="629"/>
      <c r="F25" s="283">
        <v>3.2</v>
      </c>
      <c r="G25" s="284" t="s">
        <v>189</v>
      </c>
      <c r="H25" s="285"/>
      <c r="I25" s="250">
        <f t="shared" si="5"/>
        <v>0</v>
      </c>
      <c r="J25" s="238">
        <f t="shared" si="5"/>
        <v>0</v>
      </c>
      <c r="K25" s="238">
        <f t="shared" si="5"/>
        <v>0</v>
      </c>
      <c r="L25" s="238">
        <f t="shared" si="5"/>
        <v>0</v>
      </c>
      <c r="M25" s="613">
        <f t="shared" si="5"/>
        <v>0</v>
      </c>
      <c r="N25" s="614">
        <f t="shared" si="5"/>
        <v>0</v>
      </c>
      <c r="O25" s="250">
        <f t="shared" si="5"/>
        <v>0</v>
      </c>
      <c r="P25" s="238">
        <f t="shared" si="5"/>
        <v>0</v>
      </c>
      <c r="Q25" s="238">
        <f t="shared" si="5"/>
        <v>0</v>
      </c>
      <c r="R25" s="238">
        <f t="shared" si="5"/>
        <v>0</v>
      </c>
      <c r="S25" s="251">
        <f t="shared" si="5"/>
        <v>0</v>
      </c>
      <c r="T25" s="803">
        <f t="shared" si="2"/>
        <v>0</v>
      </c>
      <c r="U25" s="252">
        <f t="shared" si="3"/>
        <v>0</v>
      </c>
      <c r="V25" s="2"/>
      <c r="W25" s="2"/>
      <c r="X25" s="2"/>
      <c r="Y25" s="2"/>
    </row>
    <row r="26" spans="1:30" ht="20.100000000000001" customHeight="1">
      <c r="B26">
        <v>920</v>
      </c>
      <c r="C26" s="286" t="s">
        <v>185</v>
      </c>
      <c r="D26" s="630">
        <v>900</v>
      </c>
      <c r="E26" s="631"/>
      <c r="F26" s="287">
        <v>2.5</v>
      </c>
      <c r="G26" s="288" t="s">
        <v>191</v>
      </c>
      <c r="H26" s="289"/>
      <c r="I26" s="253">
        <f t="shared" si="5"/>
        <v>0</v>
      </c>
      <c r="J26" s="254">
        <f t="shared" si="5"/>
        <v>0</v>
      </c>
      <c r="K26" s="254">
        <f t="shared" si="5"/>
        <v>0</v>
      </c>
      <c r="L26" s="254">
        <f t="shared" si="5"/>
        <v>0</v>
      </c>
      <c r="M26" s="611">
        <f t="shared" si="5"/>
        <v>0</v>
      </c>
      <c r="N26" s="612">
        <f t="shared" si="5"/>
        <v>0</v>
      </c>
      <c r="O26" s="253">
        <f t="shared" si="5"/>
        <v>0</v>
      </c>
      <c r="P26" s="254">
        <f t="shared" si="5"/>
        <v>0</v>
      </c>
      <c r="Q26" s="254">
        <f t="shared" si="5"/>
        <v>0</v>
      </c>
      <c r="R26" s="254">
        <f t="shared" si="5"/>
        <v>0</v>
      </c>
      <c r="S26" s="255">
        <f t="shared" si="5"/>
        <v>0</v>
      </c>
      <c r="T26" s="804">
        <f t="shared" si="2"/>
        <v>0</v>
      </c>
      <c r="U26" s="256">
        <f t="shared" si="3"/>
        <v>0</v>
      </c>
      <c r="V26" s="2"/>
      <c r="W26" s="2"/>
      <c r="X26" s="2"/>
      <c r="Y26" s="2"/>
    </row>
    <row r="27" spans="1:30" ht="20.100000000000001" customHeight="1">
      <c r="B27">
        <v>921</v>
      </c>
      <c r="C27" s="282" t="s">
        <v>185</v>
      </c>
      <c r="D27" s="628">
        <v>600</v>
      </c>
      <c r="E27" s="629"/>
      <c r="F27" s="283">
        <v>1.8</v>
      </c>
      <c r="G27" s="284" t="s">
        <v>192</v>
      </c>
      <c r="H27" s="285"/>
      <c r="I27" s="250">
        <f t="shared" si="5"/>
        <v>0</v>
      </c>
      <c r="J27" s="238">
        <f t="shared" si="5"/>
        <v>0</v>
      </c>
      <c r="K27" s="238">
        <f t="shared" si="5"/>
        <v>0</v>
      </c>
      <c r="L27" s="238">
        <f t="shared" si="5"/>
        <v>0</v>
      </c>
      <c r="M27" s="613">
        <f t="shared" si="5"/>
        <v>0</v>
      </c>
      <c r="N27" s="614">
        <f t="shared" si="5"/>
        <v>0</v>
      </c>
      <c r="O27" s="250">
        <f t="shared" si="5"/>
        <v>0</v>
      </c>
      <c r="P27" s="238">
        <f t="shared" si="5"/>
        <v>0</v>
      </c>
      <c r="Q27" s="238">
        <f t="shared" si="5"/>
        <v>0</v>
      </c>
      <c r="R27" s="238">
        <f t="shared" si="5"/>
        <v>0</v>
      </c>
      <c r="S27" s="251">
        <f t="shared" si="5"/>
        <v>0</v>
      </c>
      <c r="T27" s="803">
        <f t="shared" si="2"/>
        <v>0</v>
      </c>
      <c r="U27" s="252">
        <f t="shared" si="3"/>
        <v>0</v>
      </c>
      <c r="V27" s="2"/>
      <c r="W27" s="2"/>
      <c r="X27" s="2"/>
      <c r="Y27" s="2"/>
    </row>
    <row r="28" spans="1:30" ht="20.100000000000001" customHeight="1">
      <c r="B28">
        <v>922</v>
      </c>
      <c r="C28" s="286" t="s">
        <v>193</v>
      </c>
      <c r="D28" s="630">
        <v>1800</v>
      </c>
      <c r="E28" s="631"/>
      <c r="F28" s="287">
        <v>4.9000000000000004</v>
      </c>
      <c r="G28" s="288" t="s">
        <v>194</v>
      </c>
      <c r="H28" s="289"/>
      <c r="I28" s="253">
        <f t="shared" ref="I28:S32" si="6">I9*1</f>
        <v>0</v>
      </c>
      <c r="J28" s="254">
        <f t="shared" si="6"/>
        <v>0</v>
      </c>
      <c r="K28" s="254">
        <f t="shared" si="6"/>
        <v>0</v>
      </c>
      <c r="L28" s="254">
        <f t="shared" si="6"/>
        <v>0</v>
      </c>
      <c r="M28" s="611">
        <f t="shared" si="6"/>
        <v>0</v>
      </c>
      <c r="N28" s="612">
        <f t="shared" si="6"/>
        <v>0</v>
      </c>
      <c r="O28" s="253">
        <f t="shared" si="6"/>
        <v>0</v>
      </c>
      <c r="P28" s="254">
        <f t="shared" si="6"/>
        <v>0</v>
      </c>
      <c r="Q28" s="254">
        <f t="shared" si="6"/>
        <v>0</v>
      </c>
      <c r="R28" s="254">
        <f t="shared" si="6"/>
        <v>0</v>
      </c>
      <c r="S28" s="255">
        <f t="shared" si="6"/>
        <v>0</v>
      </c>
      <c r="T28" s="804">
        <f t="shared" si="2"/>
        <v>0</v>
      </c>
      <c r="U28" s="256">
        <f t="shared" si="3"/>
        <v>0</v>
      </c>
      <c r="V28" s="2"/>
      <c r="W28" s="2"/>
      <c r="X28" s="2"/>
      <c r="Y28" s="2"/>
    </row>
    <row r="29" spans="1:30" ht="20.100000000000001" customHeight="1">
      <c r="B29">
        <v>923</v>
      </c>
      <c r="C29" s="282" t="s">
        <v>193</v>
      </c>
      <c r="D29" s="628">
        <v>1500</v>
      </c>
      <c r="E29" s="629"/>
      <c r="F29" s="283">
        <v>4.4000000000000004</v>
      </c>
      <c r="G29" s="284" t="s">
        <v>195</v>
      </c>
      <c r="H29" s="285"/>
      <c r="I29" s="250">
        <f t="shared" si="6"/>
        <v>0</v>
      </c>
      <c r="J29" s="238">
        <f t="shared" si="6"/>
        <v>0</v>
      </c>
      <c r="K29" s="238">
        <f t="shared" si="6"/>
        <v>0</v>
      </c>
      <c r="L29" s="238">
        <f t="shared" si="6"/>
        <v>0</v>
      </c>
      <c r="M29" s="613">
        <f t="shared" si="6"/>
        <v>0</v>
      </c>
      <c r="N29" s="614">
        <f t="shared" si="6"/>
        <v>0</v>
      </c>
      <c r="O29" s="250">
        <f t="shared" si="6"/>
        <v>0</v>
      </c>
      <c r="P29" s="238">
        <f t="shared" si="6"/>
        <v>0</v>
      </c>
      <c r="Q29" s="238">
        <f t="shared" si="6"/>
        <v>0</v>
      </c>
      <c r="R29" s="238">
        <f t="shared" si="6"/>
        <v>0</v>
      </c>
      <c r="S29" s="251">
        <f t="shared" si="6"/>
        <v>0</v>
      </c>
      <c r="T29" s="803">
        <f t="shared" si="2"/>
        <v>0</v>
      </c>
      <c r="U29" s="252">
        <f t="shared" si="3"/>
        <v>0</v>
      </c>
      <c r="V29" s="2"/>
      <c r="W29" s="2"/>
      <c r="X29" s="2"/>
      <c r="Y29" s="2"/>
      <c r="AD29" s="209" t="s">
        <v>188</v>
      </c>
    </row>
    <row r="30" spans="1:30" ht="20.100000000000001" customHeight="1">
      <c r="B30">
        <v>924</v>
      </c>
      <c r="C30" s="286" t="s">
        <v>193</v>
      </c>
      <c r="D30" s="630">
        <v>1200</v>
      </c>
      <c r="E30" s="631"/>
      <c r="F30" s="287">
        <v>3.5</v>
      </c>
      <c r="G30" s="288" t="s">
        <v>196</v>
      </c>
      <c r="H30" s="289"/>
      <c r="I30" s="253">
        <f t="shared" si="6"/>
        <v>0</v>
      </c>
      <c r="J30" s="254">
        <f t="shared" si="6"/>
        <v>0</v>
      </c>
      <c r="K30" s="254">
        <f t="shared" si="6"/>
        <v>0</v>
      </c>
      <c r="L30" s="254">
        <f t="shared" si="6"/>
        <v>0</v>
      </c>
      <c r="M30" s="611">
        <f t="shared" si="6"/>
        <v>0</v>
      </c>
      <c r="N30" s="612">
        <f t="shared" si="6"/>
        <v>0</v>
      </c>
      <c r="O30" s="253">
        <f t="shared" si="6"/>
        <v>0</v>
      </c>
      <c r="P30" s="254">
        <f t="shared" si="6"/>
        <v>0</v>
      </c>
      <c r="Q30" s="254">
        <f t="shared" si="6"/>
        <v>0</v>
      </c>
      <c r="R30" s="254">
        <f t="shared" si="6"/>
        <v>0</v>
      </c>
      <c r="S30" s="255">
        <f t="shared" si="6"/>
        <v>0</v>
      </c>
      <c r="T30" s="804">
        <f t="shared" si="2"/>
        <v>0</v>
      </c>
      <c r="U30" s="256">
        <f t="shared" si="3"/>
        <v>0</v>
      </c>
      <c r="V30" s="2"/>
      <c r="W30" s="2"/>
      <c r="X30" s="2"/>
      <c r="Y30" s="2"/>
      <c r="AD30" s="209" t="s">
        <v>190</v>
      </c>
    </row>
    <row r="31" spans="1:30" ht="20.100000000000001" customHeight="1">
      <c r="B31">
        <v>925</v>
      </c>
      <c r="C31" s="282" t="s">
        <v>193</v>
      </c>
      <c r="D31" s="628">
        <v>900</v>
      </c>
      <c r="E31" s="629"/>
      <c r="F31" s="283">
        <v>2.6</v>
      </c>
      <c r="G31" s="284" t="s">
        <v>197</v>
      </c>
      <c r="H31" s="285"/>
      <c r="I31" s="250">
        <f t="shared" si="6"/>
        <v>0</v>
      </c>
      <c r="J31" s="238">
        <f t="shared" si="6"/>
        <v>0</v>
      </c>
      <c r="K31" s="238">
        <f t="shared" si="6"/>
        <v>0</v>
      </c>
      <c r="L31" s="238">
        <f t="shared" si="6"/>
        <v>0</v>
      </c>
      <c r="M31" s="613">
        <f t="shared" si="6"/>
        <v>0</v>
      </c>
      <c r="N31" s="614">
        <f t="shared" si="6"/>
        <v>0</v>
      </c>
      <c r="O31" s="250">
        <f t="shared" si="6"/>
        <v>0</v>
      </c>
      <c r="P31" s="238">
        <f t="shared" si="6"/>
        <v>0</v>
      </c>
      <c r="Q31" s="238">
        <f t="shared" si="6"/>
        <v>0</v>
      </c>
      <c r="R31" s="238">
        <f t="shared" si="6"/>
        <v>0</v>
      </c>
      <c r="S31" s="251">
        <f t="shared" si="6"/>
        <v>0</v>
      </c>
      <c r="T31" s="803">
        <f t="shared" si="2"/>
        <v>0</v>
      </c>
      <c r="U31" s="252">
        <f t="shared" si="3"/>
        <v>0</v>
      </c>
      <c r="V31" s="2"/>
      <c r="W31" s="2"/>
      <c r="X31" s="2"/>
      <c r="Y31" s="2"/>
    </row>
    <row r="32" spans="1:30" ht="20.100000000000001" customHeight="1">
      <c r="B32">
        <v>926</v>
      </c>
      <c r="C32" s="286" t="s">
        <v>193</v>
      </c>
      <c r="D32" s="630">
        <v>600</v>
      </c>
      <c r="E32" s="631"/>
      <c r="F32" s="287">
        <v>1.7</v>
      </c>
      <c r="G32" s="288" t="s">
        <v>198</v>
      </c>
      <c r="H32" s="289"/>
      <c r="I32" s="253">
        <f t="shared" si="6"/>
        <v>0</v>
      </c>
      <c r="J32" s="254">
        <f t="shared" si="6"/>
        <v>0</v>
      </c>
      <c r="K32" s="254">
        <f t="shared" si="6"/>
        <v>0</v>
      </c>
      <c r="L32" s="254">
        <f t="shared" si="6"/>
        <v>0</v>
      </c>
      <c r="M32" s="611">
        <f t="shared" si="6"/>
        <v>0</v>
      </c>
      <c r="N32" s="612">
        <f t="shared" si="6"/>
        <v>0</v>
      </c>
      <c r="O32" s="253">
        <f t="shared" si="6"/>
        <v>0</v>
      </c>
      <c r="P32" s="254">
        <f t="shared" si="6"/>
        <v>0</v>
      </c>
      <c r="Q32" s="254">
        <f t="shared" si="6"/>
        <v>0</v>
      </c>
      <c r="R32" s="254">
        <f t="shared" si="6"/>
        <v>0</v>
      </c>
      <c r="S32" s="255">
        <f t="shared" si="6"/>
        <v>0</v>
      </c>
      <c r="T32" s="804">
        <f t="shared" si="2"/>
        <v>0</v>
      </c>
      <c r="U32" s="256">
        <f t="shared" si="3"/>
        <v>0</v>
      </c>
      <c r="V32" s="2"/>
      <c r="W32" s="2"/>
      <c r="X32" s="2"/>
      <c r="Y32" s="2"/>
    </row>
    <row r="33" spans="1:25" ht="20.100000000000001" customHeight="1">
      <c r="B33">
        <v>927</v>
      </c>
      <c r="C33" s="282" t="s">
        <v>199</v>
      </c>
      <c r="D33" s="628">
        <v>1800</v>
      </c>
      <c r="E33" s="629"/>
      <c r="F33" s="283">
        <v>1.8</v>
      </c>
      <c r="G33" s="284" t="s">
        <v>200</v>
      </c>
      <c r="H33" s="285"/>
      <c r="I33" s="250">
        <f t="shared" ref="I33:S37" si="7">I9*1</f>
        <v>0</v>
      </c>
      <c r="J33" s="238">
        <f t="shared" si="7"/>
        <v>0</v>
      </c>
      <c r="K33" s="238">
        <f t="shared" si="7"/>
        <v>0</v>
      </c>
      <c r="L33" s="238">
        <f t="shared" si="7"/>
        <v>0</v>
      </c>
      <c r="M33" s="613">
        <f t="shared" si="7"/>
        <v>0</v>
      </c>
      <c r="N33" s="614">
        <f t="shared" si="7"/>
        <v>0</v>
      </c>
      <c r="O33" s="250">
        <f t="shared" si="7"/>
        <v>0</v>
      </c>
      <c r="P33" s="238">
        <f t="shared" si="7"/>
        <v>0</v>
      </c>
      <c r="Q33" s="238">
        <f t="shared" si="7"/>
        <v>0</v>
      </c>
      <c r="R33" s="238">
        <f t="shared" si="7"/>
        <v>0</v>
      </c>
      <c r="S33" s="251">
        <f t="shared" si="7"/>
        <v>0</v>
      </c>
      <c r="T33" s="803">
        <f t="shared" si="2"/>
        <v>0</v>
      </c>
      <c r="U33" s="252">
        <f t="shared" si="3"/>
        <v>0</v>
      </c>
      <c r="V33" s="2"/>
      <c r="W33" s="2"/>
      <c r="X33" s="2"/>
      <c r="Y33" s="2"/>
    </row>
    <row r="34" spans="1:25" ht="20.100000000000001" customHeight="1">
      <c r="B34">
        <v>928</v>
      </c>
      <c r="C34" s="286" t="s">
        <v>199</v>
      </c>
      <c r="D34" s="630">
        <v>1500</v>
      </c>
      <c r="E34" s="631"/>
      <c r="F34" s="287">
        <v>1.5</v>
      </c>
      <c r="G34" s="288" t="s">
        <v>201</v>
      </c>
      <c r="H34" s="289"/>
      <c r="I34" s="253">
        <f t="shared" si="7"/>
        <v>0</v>
      </c>
      <c r="J34" s="254">
        <f t="shared" si="7"/>
        <v>0</v>
      </c>
      <c r="K34" s="254">
        <f t="shared" si="7"/>
        <v>0</v>
      </c>
      <c r="L34" s="254">
        <f t="shared" si="7"/>
        <v>0</v>
      </c>
      <c r="M34" s="611">
        <f t="shared" si="7"/>
        <v>0</v>
      </c>
      <c r="N34" s="612">
        <f t="shared" si="7"/>
        <v>0</v>
      </c>
      <c r="O34" s="253">
        <f t="shared" si="7"/>
        <v>0</v>
      </c>
      <c r="P34" s="254">
        <f t="shared" si="7"/>
        <v>0</v>
      </c>
      <c r="Q34" s="254">
        <f t="shared" si="7"/>
        <v>0</v>
      </c>
      <c r="R34" s="254">
        <f t="shared" si="7"/>
        <v>0</v>
      </c>
      <c r="S34" s="255">
        <f t="shared" si="7"/>
        <v>0</v>
      </c>
      <c r="T34" s="804">
        <f t="shared" si="2"/>
        <v>0</v>
      </c>
      <c r="U34" s="256">
        <f t="shared" si="3"/>
        <v>0</v>
      </c>
      <c r="V34" s="2"/>
      <c r="W34" s="2"/>
      <c r="X34" s="2"/>
      <c r="Y34" s="2"/>
    </row>
    <row r="35" spans="1:25" ht="20.100000000000001" customHeight="1">
      <c r="B35">
        <v>929</v>
      </c>
      <c r="C35" s="282" t="s">
        <v>199</v>
      </c>
      <c r="D35" s="628">
        <v>1200</v>
      </c>
      <c r="E35" s="629"/>
      <c r="F35" s="283">
        <v>1.3</v>
      </c>
      <c r="G35" s="284" t="s">
        <v>202</v>
      </c>
      <c r="H35" s="285"/>
      <c r="I35" s="250">
        <f t="shared" si="7"/>
        <v>0</v>
      </c>
      <c r="J35" s="238">
        <f t="shared" si="7"/>
        <v>0</v>
      </c>
      <c r="K35" s="238">
        <f t="shared" si="7"/>
        <v>0</v>
      </c>
      <c r="L35" s="238">
        <f t="shared" si="7"/>
        <v>0</v>
      </c>
      <c r="M35" s="613">
        <f t="shared" si="7"/>
        <v>0</v>
      </c>
      <c r="N35" s="614">
        <f t="shared" si="7"/>
        <v>0</v>
      </c>
      <c r="O35" s="250">
        <f t="shared" si="7"/>
        <v>0</v>
      </c>
      <c r="P35" s="238">
        <f t="shared" si="7"/>
        <v>0</v>
      </c>
      <c r="Q35" s="238">
        <f t="shared" si="7"/>
        <v>0</v>
      </c>
      <c r="R35" s="238">
        <f t="shared" si="7"/>
        <v>0</v>
      </c>
      <c r="S35" s="251">
        <f t="shared" si="7"/>
        <v>0</v>
      </c>
      <c r="T35" s="803">
        <f t="shared" si="2"/>
        <v>0</v>
      </c>
      <c r="U35" s="252">
        <f t="shared" si="3"/>
        <v>0</v>
      </c>
      <c r="V35" s="2"/>
      <c r="W35" s="2"/>
      <c r="X35" s="2"/>
      <c r="Y35" s="2"/>
    </row>
    <row r="36" spans="1:25" ht="20.100000000000001" customHeight="1">
      <c r="B36">
        <v>930</v>
      </c>
      <c r="C36" s="286" t="s">
        <v>199</v>
      </c>
      <c r="D36" s="630">
        <v>900</v>
      </c>
      <c r="E36" s="631"/>
      <c r="F36" s="287">
        <v>1</v>
      </c>
      <c r="G36" s="288" t="s">
        <v>203</v>
      </c>
      <c r="H36" s="289"/>
      <c r="I36" s="253">
        <f t="shared" si="7"/>
        <v>0</v>
      </c>
      <c r="J36" s="254">
        <f t="shared" si="7"/>
        <v>0</v>
      </c>
      <c r="K36" s="254">
        <f t="shared" si="7"/>
        <v>0</v>
      </c>
      <c r="L36" s="254">
        <f t="shared" si="7"/>
        <v>0</v>
      </c>
      <c r="M36" s="611">
        <f t="shared" si="7"/>
        <v>0</v>
      </c>
      <c r="N36" s="612">
        <f t="shared" si="7"/>
        <v>0</v>
      </c>
      <c r="O36" s="253">
        <f t="shared" si="7"/>
        <v>0</v>
      </c>
      <c r="P36" s="254">
        <f t="shared" si="7"/>
        <v>0</v>
      </c>
      <c r="Q36" s="254">
        <f t="shared" si="7"/>
        <v>0</v>
      </c>
      <c r="R36" s="254">
        <f t="shared" si="7"/>
        <v>0</v>
      </c>
      <c r="S36" s="255">
        <f t="shared" si="7"/>
        <v>0</v>
      </c>
      <c r="T36" s="804">
        <f t="shared" si="2"/>
        <v>0</v>
      </c>
      <c r="U36" s="256">
        <f t="shared" si="3"/>
        <v>0</v>
      </c>
      <c r="V36" s="2"/>
      <c r="W36" s="2"/>
      <c r="X36" s="2"/>
      <c r="Y36" s="2"/>
    </row>
    <row r="37" spans="1:25" ht="20.100000000000001" customHeight="1">
      <c r="B37">
        <v>931</v>
      </c>
      <c r="C37" s="282" t="s">
        <v>199</v>
      </c>
      <c r="D37" s="628">
        <v>600</v>
      </c>
      <c r="E37" s="629"/>
      <c r="F37" s="283">
        <v>0.8</v>
      </c>
      <c r="G37" s="284" t="s">
        <v>204</v>
      </c>
      <c r="H37" s="285"/>
      <c r="I37" s="250">
        <f t="shared" si="7"/>
        <v>0</v>
      </c>
      <c r="J37" s="238">
        <f t="shared" si="7"/>
        <v>0</v>
      </c>
      <c r="K37" s="238">
        <f t="shared" si="7"/>
        <v>0</v>
      </c>
      <c r="L37" s="238">
        <f t="shared" si="7"/>
        <v>0</v>
      </c>
      <c r="M37" s="613">
        <f t="shared" si="7"/>
        <v>0</v>
      </c>
      <c r="N37" s="614">
        <f t="shared" si="7"/>
        <v>0</v>
      </c>
      <c r="O37" s="250">
        <f t="shared" si="7"/>
        <v>0</v>
      </c>
      <c r="P37" s="238">
        <f t="shared" si="7"/>
        <v>0</v>
      </c>
      <c r="Q37" s="238">
        <f t="shared" si="7"/>
        <v>0</v>
      </c>
      <c r="R37" s="238">
        <f t="shared" si="7"/>
        <v>0</v>
      </c>
      <c r="S37" s="251">
        <f t="shared" si="7"/>
        <v>0</v>
      </c>
      <c r="T37" s="803">
        <f t="shared" si="2"/>
        <v>0</v>
      </c>
      <c r="U37" s="252">
        <f t="shared" si="3"/>
        <v>0</v>
      </c>
      <c r="V37" s="2"/>
      <c r="W37" s="2"/>
      <c r="X37" s="2"/>
      <c r="Y37" s="2"/>
    </row>
    <row r="38" spans="1:25" ht="20.100000000000001" customHeight="1">
      <c r="B38">
        <v>932</v>
      </c>
      <c r="C38" s="286" t="s">
        <v>205</v>
      </c>
      <c r="D38" s="630">
        <v>1800</v>
      </c>
      <c r="E38" s="631"/>
      <c r="F38" s="287">
        <v>2.1</v>
      </c>
      <c r="G38" s="288" t="s">
        <v>206</v>
      </c>
      <c r="H38" s="289"/>
      <c r="I38" s="253">
        <f t="shared" ref="I38:S42" si="8">I9*2</f>
        <v>0</v>
      </c>
      <c r="J38" s="254">
        <f t="shared" si="8"/>
        <v>0</v>
      </c>
      <c r="K38" s="254">
        <f t="shared" si="8"/>
        <v>0</v>
      </c>
      <c r="L38" s="254">
        <f t="shared" si="8"/>
        <v>0</v>
      </c>
      <c r="M38" s="611">
        <f t="shared" si="8"/>
        <v>0</v>
      </c>
      <c r="N38" s="612">
        <f t="shared" si="8"/>
        <v>0</v>
      </c>
      <c r="O38" s="253">
        <f t="shared" si="8"/>
        <v>0</v>
      </c>
      <c r="P38" s="254">
        <f t="shared" si="8"/>
        <v>0</v>
      </c>
      <c r="Q38" s="254">
        <f t="shared" si="8"/>
        <v>0</v>
      </c>
      <c r="R38" s="254">
        <f t="shared" si="8"/>
        <v>0</v>
      </c>
      <c r="S38" s="255">
        <f t="shared" si="8"/>
        <v>0</v>
      </c>
      <c r="T38" s="804">
        <f t="shared" si="2"/>
        <v>0</v>
      </c>
      <c r="U38" s="256">
        <f t="shared" si="3"/>
        <v>0</v>
      </c>
      <c r="V38" s="2"/>
      <c r="W38" s="2"/>
      <c r="X38" s="2"/>
      <c r="Y38" s="2"/>
    </row>
    <row r="39" spans="1:25" ht="20.100000000000001" customHeight="1">
      <c r="B39">
        <v>933</v>
      </c>
      <c r="C39" s="282" t="s">
        <v>205</v>
      </c>
      <c r="D39" s="628">
        <v>1500</v>
      </c>
      <c r="E39" s="629"/>
      <c r="F39" s="283">
        <v>1.9</v>
      </c>
      <c r="G39" s="284" t="s">
        <v>207</v>
      </c>
      <c r="H39" s="285"/>
      <c r="I39" s="250">
        <f t="shared" si="8"/>
        <v>0</v>
      </c>
      <c r="J39" s="238">
        <f t="shared" si="8"/>
        <v>0</v>
      </c>
      <c r="K39" s="238">
        <f t="shared" si="8"/>
        <v>0</v>
      </c>
      <c r="L39" s="238">
        <f t="shared" si="8"/>
        <v>0</v>
      </c>
      <c r="M39" s="613">
        <f t="shared" si="8"/>
        <v>0</v>
      </c>
      <c r="N39" s="614">
        <f t="shared" si="8"/>
        <v>0</v>
      </c>
      <c r="O39" s="250">
        <f t="shared" si="8"/>
        <v>0</v>
      </c>
      <c r="P39" s="238">
        <f t="shared" si="8"/>
        <v>0</v>
      </c>
      <c r="Q39" s="238">
        <f t="shared" si="8"/>
        <v>0</v>
      </c>
      <c r="R39" s="238">
        <f t="shared" si="8"/>
        <v>0</v>
      </c>
      <c r="S39" s="251">
        <f t="shared" si="8"/>
        <v>0</v>
      </c>
      <c r="T39" s="803">
        <f t="shared" si="2"/>
        <v>0</v>
      </c>
      <c r="U39" s="252">
        <f t="shared" si="3"/>
        <v>0</v>
      </c>
      <c r="V39" s="2"/>
      <c r="W39" s="2"/>
      <c r="X39" s="2"/>
      <c r="Y39" s="2"/>
    </row>
    <row r="40" spans="1:25" ht="20.100000000000001" customHeight="1">
      <c r="B40">
        <v>934</v>
      </c>
      <c r="C40" s="286" t="s">
        <v>205</v>
      </c>
      <c r="D40" s="630">
        <v>1200</v>
      </c>
      <c r="E40" s="631"/>
      <c r="F40" s="287">
        <v>1.7</v>
      </c>
      <c r="G40" s="288" t="s">
        <v>208</v>
      </c>
      <c r="H40" s="289"/>
      <c r="I40" s="253">
        <f t="shared" si="8"/>
        <v>0</v>
      </c>
      <c r="J40" s="254">
        <f t="shared" si="8"/>
        <v>0</v>
      </c>
      <c r="K40" s="254">
        <f t="shared" si="8"/>
        <v>0</v>
      </c>
      <c r="L40" s="254">
        <f t="shared" si="8"/>
        <v>0</v>
      </c>
      <c r="M40" s="611">
        <f t="shared" si="8"/>
        <v>0</v>
      </c>
      <c r="N40" s="612">
        <f t="shared" si="8"/>
        <v>0</v>
      </c>
      <c r="O40" s="253">
        <f t="shared" si="8"/>
        <v>0</v>
      </c>
      <c r="P40" s="254">
        <f t="shared" si="8"/>
        <v>0</v>
      </c>
      <c r="Q40" s="254">
        <f t="shared" si="8"/>
        <v>0</v>
      </c>
      <c r="R40" s="254">
        <f t="shared" si="8"/>
        <v>0</v>
      </c>
      <c r="S40" s="255">
        <f t="shared" si="8"/>
        <v>0</v>
      </c>
      <c r="T40" s="804">
        <f t="shared" si="2"/>
        <v>0</v>
      </c>
      <c r="U40" s="256">
        <f t="shared" si="3"/>
        <v>0</v>
      </c>
      <c r="V40" s="2"/>
      <c r="W40" s="2"/>
      <c r="X40" s="2"/>
      <c r="Y40" s="2"/>
    </row>
    <row r="41" spans="1:25" ht="20.100000000000001" customHeight="1">
      <c r="B41">
        <v>935</v>
      </c>
      <c r="C41" s="282" t="s">
        <v>205</v>
      </c>
      <c r="D41" s="628">
        <v>900</v>
      </c>
      <c r="E41" s="629"/>
      <c r="F41" s="283">
        <v>1.6</v>
      </c>
      <c r="G41" s="284" t="s">
        <v>209</v>
      </c>
      <c r="H41" s="285"/>
      <c r="I41" s="250">
        <f t="shared" si="8"/>
        <v>0</v>
      </c>
      <c r="J41" s="238">
        <f t="shared" si="8"/>
        <v>0</v>
      </c>
      <c r="K41" s="238">
        <f t="shared" si="8"/>
        <v>0</v>
      </c>
      <c r="L41" s="238">
        <f t="shared" si="8"/>
        <v>0</v>
      </c>
      <c r="M41" s="613">
        <f t="shared" si="8"/>
        <v>0</v>
      </c>
      <c r="N41" s="614">
        <f t="shared" si="8"/>
        <v>0</v>
      </c>
      <c r="O41" s="250">
        <f t="shared" si="8"/>
        <v>0</v>
      </c>
      <c r="P41" s="238">
        <f t="shared" si="8"/>
        <v>0</v>
      </c>
      <c r="Q41" s="238">
        <f t="shared" si="8"/>
        <v>0</v>
      </c>
      <c r="R41" s="238">
        <f t="shared" si="8"/>
        <v>0</v>
      </c>
      <c r="S41" s="251">
        <f t="shared" si="8"/>
        <v>0</v>
      </c>
      <c r="T41" s="803">
        <f t="shared" si="2"/>
        <v>0</v>
      </c>
      <c r="U41" s="252">
        <f t="shared" si="3"/>
        <v>0</v>
      </c>
      <c r="V41" s="2"/>
      <c r="W41" s="2"/>
      <c r="X41" s="2"/>
      <c r="Y41" s="2"/>
    </row>
    <row r="42" spans="1:25" ht="20.100000000000001" customHeight="1">
      <c r="B42">
        <v>936</v>
      </c>
      <c r="C42" s="286" t="s">
        <v>205</v>
      </c>
      <c r="D42" s="630">
        <v>600</v>
      </c>
      <c r="E42" s="631"/>
      <c r="F42" s="287">
        <v>1.4</v>
      </c>
      <c r="G42" s="288" t="s">
        <v>210</v>
      </c>
      <c r="H42" s="289"/>
      <c r="I42" s="253">
        <f t="shared" si="8"/>
        <v>0</v>
      </c>
      <c r="J42" s="254">
        <f t="shared" si="8"/>
        <v>0</v>
      </c>
      <c r="K42" s="254">
        <f t="shared" si="8"/>
        <v>0</v>
      </c>
      <c r="L42" s="254">
        <f t="shared" si="8"/>
        <v>0</v>
      </c>
      <c r="M42" s="611">
        <f t="shared" si="8"/>
        <v>0</v>
      </c>
      <c r="N42" s="612">
        <f t="shared" si="8"/>
        <v>0</v>
      </c>
      <c r="O42" s="253">
        <f t="shared" si="8"/>
        <v>0</v>
      </c>
      <c r="P42" s="254">
        <f t="shared" si="8"/>
        <v>0</v>
      </c>
      <c r="Q42" s="254">
        <f t="shared" si="8"/>
        <v>0</v>
      </c>
      <c r="R42" s="254">
        <f t="shared" si="8"/>
        <v>0</v>
      </c>
      <c r="S42" s="255">
        <f t="shared" si="8"/>
        <v>0</v>
      </c>
      <c r="T42" s="804">
        <f t="shared" si="2"/>
        <v>0</v>
      </c>
      <c r="U42" s="256">
        <f t="shared" si="3"/>
        <v>0</v>
      </c>
      <c r="V42" s="2"/>
      <c r="W42" s="2"/>
      <c r="X42" s="2"/>
      <c r="Y42" s="2"/>
    </row>
    <row r="43" spans="1:25" ht="20.100000000000001" customHeight="1">
      <c r="A43" s="257" t="s">
        <v>169</v>
      </c>
      <c r="B43">
        <v>937</v>
      </c>
      <c r="C43" s="290" t="s">
        <v>211</v>
      </c>
      <c r="D43" s="632"/>
      <c r="E43" s="633"/>
      <c r="F43" s="283">
        <v>2.2000000000000002</v>
      </c>
      <c r="G43" s="284" t="s">
        <v>212</v>
      </c>
      <c r="H43" s="285"/>
      <c r="I43" s="250">
        <f>ABS(I14*2)</f>
        <v>0</v>
      </c>
      <c r="J43" s="238">
        <f t="shared" ref="J43:N43" si="9">ABS(J14*2)</f>
        <v>0</v>
      </c>
      <c r="K43" s="238">
        <f t="shared" si="9"/>
        <v>0</v>
      </c>
      <c r="L43" s="238">
        <f t="shared" si="9"/>
        <v>0</v>
      </c>
      <c r="M43" s="613">
        <f t="shared" si="9"/>
        <v>0</v>
      </c>
      <c r="N43" s="618">
        <f t="shared" si="9"/>
        <v>0</v>
      </c>
      <c r="O43" s="238"/>
      <c r="P43" s="238"/>
      <c r="Q43" s="238"/>
      <c r="R43" s="238"/>
      <c r="S43" s="251"/>
      <c r="T43" s="803">
        <f t="shared" si="2"/>
        <v>0</v>
      </c>
      <c r="U43" s="252">
        <f t="shared" si="3"/>
        <v>0</v>
      </c>
      <c r="V43" s="2"/>
      <c r="W43" s="2"/>
      <c r="X43" s="2"/>
      <c r="Y43" s="2"/>
    </row>
    <row r="44" spans="1:25" ht="20.100000000000001" customHeight="1">
      <c r="A44" s="217"/>
      <c r="C44" s="286"/>
      <c r="D44" s="621"/>
      <c r="E44" s="622"/>
      <c r="F44" s="287"/>
      <c r="G44" s="288"/>
      <c r="H44" s="289"/>
      <c r="I44" s="253"/>
      <c r="J44" s="254"/>
      <c r="K44" s="254"/>
      <c r="L44" s="254"/>
      <c r="M44" s="611"/>
      <c r="N44" s="612"/>
      <c r="O44" s="253"/>
      <c r="P44" s="254"/>
      <c r="Q44" s="254"/>
      <c r="R44" s="254"/>
      <c r="S44" s="255"/>
      <c r="T44" s="804"/>
      <c r="U44" s="256"/>
      <c r="V44" s="2"/>
      <c r="W44" s="2"/>
      <c r="X44" s="2"/>
      <c r="Y44" s="2"/>
    </row>
    <row r="45" spans="1:25" ht="20.100000000000001" customHeight="1">
      <c r="A45" s="217"/>
      <c r="B45">
        <v>938</v>
      </c>
      <c r="C45" s="282" t="s">
        <v>213</v>
      </c>
      <c r="D45" s="632"/>
      <c r="E45" s="633"/>
      <c r="F45" s="283">
        <v>5</v>
      </c>
      <c r="G45" s="284" t="s">
        <v>214</v>
      </c>
      <c r="H45" s="285"/>
      <c r="I45" s="250">
        <f t="shared" ref="I45:S45" si="10">I9*6+I10*5+I11*4+I12*3+I13*2</f>
        <v>0</v>
      </c>
      <c r="J45" s="238">
        <f t="shared" si="10"/>
        <v>0</v>
      </c>
      <c r="K45" s="238">
        <f t="shared" si="10"/>
        <v>0</v>
      </c>
      <c r="L45" s="238">
        <f t="shared" si="10"/>
        <v>0</v>
      </c>
      <c r="M45" s="613">
        <f t="shared" si="10"/>
        <v>0</v>
      </c>
      <c r="N45" s="614">
        <f t="shared" si="10"/>
        <v>0</v>
      </c>
      <c r="O45" s="250">
        <f t="shared" si="10"/>
        <v>0</v>
      </c>
      <c r="P45" s="238">
        <f t="shared" si="10"/>
        <v>0</v>
      </c>
      <c r="Q45" s="238">
        <f t="shared" si="10"/>
        <v>0</v>
      </c>
      <c r="R45" s="238">
        <f t="shared" si="10"/>
        <v>0</v>
      </c>
      <c r="S45" s="251">
        <f t="shared" si="10"/>
        <v>0</v>
      </c>
      <c r="T45" s="803">
        <f t="shared" si="2"/>
        <v>0</v>
      </c>
      <c r="U45" s="252">
        <f t="shared" si="3"/>
        <v>0</v>
      </c>
      <c r="V45" s="2"/>
      <c r="W45" s="2"/>
      <c r="X45" s="2"/>
      <c r="Y45" s="2"/>
    </row>
    <row r="46" spans="1:25" ht="20.100000000000001" customHeight="1">
      <c r="A46" s="217"/>
      <c r="C46" s="286"/>
      <c r="D46" s="621"/>
      <c r="E46" s="622"/>
      <c r="F46" s="287"/>
      <c r="G46" s="288"/>
      <c r="H46" s="289"/>
      <c r="I46" s="253"/>
      <c r="J46" s="254"/>
      <c r="K46" s="254"/>
      <c r="L46" s="254"/>
      <c r="M46" s="611"/>
      <c r="N46" s="612"/>
      <c r="O46" s="253"/>
      <c r="P46" s="254"/>
      <c r="Q46" s="254"/>
      <c r="R46" s="254"/>
      <c r="S46" s="255"/>
      <c r="T46" s="804"/>
      <c r="U46" s="256"/>
      <c r="V46" s="2"/>
      <c r="W46" s="2"/>
      <c r="X46" s="2"/>
      <c r="Y46" s="2"/>
    </row>
    <row r="47" spans="1:25" ht="20.100000000000001" customHeight="1">
      <c r="A47" s="217"/>
      <c r="C47" s="625" t="s">
        <v>215</v>
      </c>
      <c r="D47" s="626"/>
      <c r="E47" s="626"/>
      <c r="F47" s="626"/>
      <c r="G47" s="626"/>
      <c r="H47" s="627"/>
      <c r="I47" s="245"/>
      <c r="J47" s="258"/>
      <c r="K47" s="258"/>
      <c r="L47" s="258"/>
      <c r="M47" s="613"/>
      <c r="N47" s="614"/>
      <c r="O47" s="259"/>
      <c r="P47" s="260"/>
      <c r="Q47" s="260"/>
      <c r="R47" s="260"/>
      <c r="S47" s="261"/>
      <c r="T47" s="803"/>
      <c r="U47" s="252"/>
      <c r="V47" s="2"/>
      <c r="W47" s="2"/>
      <c r="X47" s="2"/>
      <c r="Y47" s="2"/>
    </row>
    <row r="48" spans="1:25" ht="20.100000000000001" customHeight="1">
      <c r="A48" s="217"/>
      <c r="B48">
        <v>940</v>
      </c>
      <c r="C48" s="286" t="s">
        <v>216</v>
      </c>
      <c r="D48" s="621"/>
      <c r="E48" s="622"/>
      <c r="F48" s="287">
        <v>9.5</v>
      </c>
      <c r="G48" s="288" t="s">
        <v>217</v>
      </c>
      <c r="H48" s="289"/>
      <c r="I48" s="253">
        <f t="shared" ref="I48:S48" si="11">I16*1</f>
        <v>0</v>
      </c>
      <c r="J48" s="254">
        <f t="shared" si="11"/>
        <v>0</v>
      </c>
      <c r="K48" s="254">
        <f t="shared" si="11"/>
        <v>0</v>
      </c>
      <c r="L48" s="254">
        <f t="shared" si="11"/>
        <v>0</v>
      </c>
      <c r="M48" s="611">
        <f t="shared" si="11"/>
        <v>0</v>
      </c>
      <c r="N48" s="612">
        <f t="shared" si="11"/>
        <v>0</v>
      </c>
      <c r="O48" s="262">
        <f t="shared" si="11"/>
        <v>0</v>
      </c>
      <c r="P48" s="263">
        <f t="shared" si="11"/>
        <v>0</v>
      </c>
      <c r="Q48" s="263">
        <f t="shared" si="11"/>
        <v>0</v>
      </c>
      <c r="R48" s="263">
        <f t="shared" si="11"/>
        <v>0</v>
      </c>
      <c r="S48" s="264">
        <f t="shared" si="11"/>
        <v>0</v>
      </c>
      <c r="T48" s="804">
        <f t="shared" si="2"/>
        <v>0</v>
      </c>
      <c r="U48" s="256">
        <f t="shared" ref="U48:U58" si="12">T48*F48</f>
        <v>0</v>
      </c>
      <c r="V48" s="2"/>
      <c r="W48" s="2"/>
      <c r="X48" s="2"/>
      <c r="Y48" s="2"/>
    </row>
    <row r="49" spans="1:25" ht="20.100000000000001" customHeight="1">
      <c r="A49" s="217"/>
      <c r="B49">
        <v>941</v>
      </c>
      <c r="C49" s="282" t="s">
        <v>218</v>
      </c>
      <c r="D49" s="623"/>
      <c r="E49" s="624"/>
      <c r="F49" s="283">
        <v>9.5</v>
      </c>
      <c r="G49" s="284" t="s">
        <v>219</v>
      </c>
      <c r="H49" s="285"/>
      <c r="I49" s="250">
        <f t="shared" ref="I49:S49" si="13">I16*1</f>
        <v>0</v>
      </c>
      <c r="J49" s="238">
        <f t="shared" si="13"/>
        <v>0</v>
      </c>
      <c r="K49" s="238">
        <f t="shared" si="13"/>
        <v>0</v>
      </c>
      <c r="L49" s="238">
        <f t="shared" si="13"/>
        <v>0</v>
      </c>
      <c r="M49" s="613">
        <f t="shared" si="13"/>
        <v>0</v>
      </c>
      <c r="N49" s="614">
        <f t="shared" si="13"/>
        <v>0</v>
      </c>
      <c r="O49" s="265">
        <f t="shared" si="13"/>
        <v>0</v>
      </c>
      <c r="P49" s="266">
        <f t="shared" si="13"/>
        <v>0</v>
      </c>
      <c r="Q49" s="266">
        <f t="shared" si="13"/>
        <v>0</v>
      </c>
      <c r="R49" s="266">
        <f t="shared" si="13"/>
        <v>0</v>
      </c>
      <c r="S49" s="267">
        <f t="shared" si="13"/>
        <v>0</v>
      </c>
      <c r="T49" s="803">
        <f t="shared" si="2"/>
        <v>0</v>
      </c>
      <c r="U49" s="252">
        <f t="shared" si="12"/>
        <v>0</v>
      </c>
      <c r="V49" s="2"/>
      <c r="W49" s="2"/>
      <c r="X49" s="2"/>
      <c r="Y49" s="2"/>
    </row>
    <row r="50" spans="1:25" ht="20.100000000000001" customHeight="1">
      <c r="A50" s="217"/>
      <c r="B50">
        <v>939</v>
      </c>
      <c r="C50" s="286" t="s">
        <v>220</v>
      </c>
      <c r="D50" s="621"/>
      <c r="E50" s="622"/>
      <c r="F50" s="287">
        <v>17.5</v>
      </c>
      <c r="G50" s="288" t="s">
        <v>221</v>
      </c>
      <c r="H50" s="289"/>
      <c r="I50" s="253">
        <f t="shared" ref="I50:S50" si="14">I16*1</f>
        <v>0</v>
      </c>
      <c r="J50" s="254">
        <f t="shared" si="14"/>
        <v>0</v>
      </c>
      <c r="K50" s="254">
        <f t="shared" si="14"/>
        <v>0</v>
      </c>
      <c r="L50" s="254">
        <f t="shared" si="14"/>
        <v>0</v>
      </c>
      <c r="M50" s="611">
        <f t="shared" si="14"/>
        <v>0</v>
      </c>
      <c r="N50" s="612">
        <f t="shared" si="14"/>
        <v>0</v>
      </c>
      <c r="O50" s="262">
        <f t="shared" si="14"/>
        <v>0</v>
      </c>
      <c r="P50" s="263">
        <f t="shared" si="14"/>
        <v>0</v>
      </c>
      <c r="Q50" s="263">
        <f t="shared" si="14"/>
        <v>0</v>
      </c>
      <c r="R50" s="263">
        <f t="shared" si="14"/>
        <v>0</v>
      </c>
      <c r="S50" s="264">
        <f t="shared" si="14"/>
        <v>0</v>
      </c>
      <c r="T50" s="804">
        <f t="shared" si="2"/>
        <v>0</v>
      </c>
      <c r="U50" s="256">
        <f t="shared" si="12"/>
        <v>0</v>
      </c>
      <c r="V50" s="2"/>
      <c r="W50" s="2"/>
      <c r="X50" s="2"/>
      <c r="Y50" s="2"/>
    </row>
    <row r="51" spans="1:25" ht="20.100000000000001" customHeight="1">
      <c r="A51" s="217"/>
      <c r="B51">
        <v>942</v>
      </c>
      <c r="C51" s="282" t="s">
        <v>222</v>
      </c>
      <c r="D51" s="623"/>
      <c r="E51" s="624"/>
      <c r="F51" s="283">
        <v>1.7</v>
      </c>
      <c r="G51" s="284" t="s">
        <v>223</v>
      </c>
      <c r="H51" s="285"/>
      <c r="I51" s="250">
        <f t="shared" ref="I51:S51" si="15">I16*2</f>
        <v>0</v>
      </c>
      <c r="J51" s="238">
        <f t="shared" si="15"/>
        <v>0</v>
      </c>
      <c r="K51" s="238">
        <f t="shared" si="15"/>
        <v>0</v>
      </c>
      <c r="L51" s="238">
        <f t="shared" si="15"/>
        <v>0</v>
      </c>
      <c r="M51" s="613">
        <f t="shared" si="15"/>
        <v>0</v>
      </c>
      <c r="N51" s="614">
        <f t="shared" si="15"/>
        <v>0</v>
      </c>
      <c r="O51" s="265">
        <f t="shared" si="15"/>
        <v>0</v>
      </c>
      <c r="P51" s="266">
        <f t="shared" si="15"/>
        <v>0</v>
      </c>
      <c r="Q51" s="266">
        <f t="shared" si="15"/>
        <v>0</v>
      </c>
      <c r="R51" s="266">
        <f t="shared" si="15"/>
        <v>0</v>
      </c>
      <c r="S51" s="267">
        <f t="shared" si="15"/>
        <v>0</v>
      </c>
      <c r="T51" s="803">
        <f t="shared" si="2"/>
        <v>0</v>
      </c>
      <c r="U51" s="252">
        <f t="shared" si="12"/>
        <v>0</v>
      </c>
      <c r="V51" s="2"/>
      <c r="W51" s="2"/>
      <c r="X51" s="2"/>
      <c r="Y51" s="2"/>
    </row>
    <row r="52" spans="1:25" ht="20.100000000000001" customHeight="1">
      <c r="A52" s="217"/>
      <c r="B52">
        <v>943</v>
      </c>
      <c r="C52" s="286" t="s">
        <v>224</v>
      </c>
      <c r="D52" s="621"/>
      <c r="E52" s="622"/>
      <c r="F52" s="287">
        <v>1.7</v>
      </c>
      <c r="G52" s="288" t="s">
        <v>225</v>
      </c>
      <c r="H52" s="289"/>
      <c r="I52" s="253">
        <f t="shared" ref="I52:S52" si="16">I16*2</f>
        <v>0</v>
      </c>
      <c r="J52" s="254">
        <f t="shared" si="16"/>
        <v>0</v>
      </c>
      <c r="K52" s="254">
        <f t="shared" si="16"/>
        <v>0</v>
      </c>
      <c r="L52" s="254">
        <f t="shared" si="16"/>
        <v>0</v>
      </c>
      <c r="M52" s="611">
        <f t="shared" si="16"/>
        <v>0</v>
      </c>
      <c r="N52" s="612">
        <f t="shared" si="16"/>
        <v>0</v>
      </c>
      <c r="O52" s="262">
        <f t="shared" si="16"/>
        <v>0</v>
      </c>
      <c r="P52" s="263">
        <f t="shared" si="16"/>
        <v>0</v>
      </c>
      <c r="Q52" s="263">
        <f t="shared" si="16"/>
        <v>0</v>
      </c>
      <c r="R52" s="263">
        <f t="shared" si="16"/>
        <v>0</v>
      </c>
      <c r="S52" s="264">
        <f t="shared" si="16"/>
        <v>0</v>
      </c>
      <c r="T52" s="804">
        <f t="shared" si="2"/>
        <v>0</v>
      </c>
      <c r="U52" s="256">
        <f t="shared" si="12"/>
        <v>0</v>
      </c>
      <c r="V52" s="2"/>
      <c r="W52" s="2"/>
      <c r="X52" s="2"/>
      <c r="Y52" s="2"/>
    </row>
    <row r="53" spans="1:25" ht="20.100000000000001" customHeight="1">
      <c r="A53" s="217"/>
      <c r="B53">
        <v>944</v>
      </c>
      <c r="C53" s="282" t="s">
        <v>226</v>
      </c>
      <c r="D53" s="623"/>
      <c r="E53" s="624"/>
      <c r="F53" s="283">
        <v>1.9</v>
      </c>
      <c r="G53" s="284" t="s">
        <v>227</v>
      </c>
      <c r="H53" s="285"/>
      <c r="I53" s="250">
        <f t="shared" ref="I53:S53" si="17">I16*2</f>
        <v>0</v>
      </c>
      <c r="J53" s="238">
        <f t="shared" si="17"/>
        <v>0</v>
      </c>
      <c r="K53" s="238">
        <f t="shared" si="17"/>
        <v>0</v>
      </c>
      <c r="L53" s="238">
        <f t="shared" si="17"/>
        <v>0</v>
      </c>
      <c r="M53" s="613">
        <f t="shared" si="17"/>
        <v>0</v>
      </c>
      <c r="N53" s="614">
        <f t="shared" si="17"/>
        <v>0</v>
      </c>
      <c r="O53" s="265">
        <f t="shared" si="17"/>
        <v>0</v>
      </c>
      <c r="P53" s="266">
        <f t="shared" si="17"/>
        <v>0</v>
      </c>
      <c r="Q53" s="266">
        <f t="shared" si="17"/>
        <v>0</v>
      </c>
      <c r="R53" s="266">
        <f t="shared" si="17"/>
        <v>0</v>
      </c>
      <c r="S53" s="267">
        <f t="shared" si="17"/>
        <v>0</v>
      </c>
      <c r="T53" s="803">
        <f t="shared" si="2"/>
        <v>0</v>
      </c>
      <c r="U53" s="252">
        <f t="shared" si="12"/>
        <v>0</v>
      </c>
      <c r="V53" s="2"/>
      <c r="W53" s="2"/>
      <c r="X53" s="2"/>
      <c r="Y53" s="2"/>
    </row>
    <row r="54" spans="1:25" ht="20.100000000000001" customHeight="1">
      <c r="A54" s="268" t="s">
        <v>173</v>
      </c>
      <c r="B54">
        <v>945</v>
      </c>
      <c r="C54" s="286" t="s">
        <v>228</v>
      </c>
      <c r="D54" s="621"/>
      <c r="E54" s="622"/>
      <c r="F54" s="287">
        <v>8</v>
      </c>
      <c r="G54" s="288" t="s">
        <v>229</v>
      </c>
      <c r="H54" s="289"/>
      <c r="I54" s="253">
        <f t="shared" ref="I54:S54" si="18">I16*2</f>
        <v>0</v>
      </c>
      <c r="J54" s="254">
        <f t="shared" si="18"/>
        <v>0</v>
      </c>
      <c r="K54" s="254">
        <f t="shared" si="18"/>
        <v>0</v>
      </c>
      <c r="L54" s="254">
        <f t="shared" si="18"/>
        <v>0</v>
      </c>
      <c r="M54" s="611">
        <f t="shared" si="18"/>
        <v>0</v>
      </c>
      <c r="N54" s="612">
        <f t="shared" si="18"/>
        <v>0</v>
      </c>
      <c r="O54" s="253">
        <f t="shared" si="18"/>
        <v>0</v>
      </c>
      <c r="P54" s="254">
        <f t="shared" si="18"/>
        <v>0</v>
      </c>
      <c r="Q54" s="254">
        <f t="shared" si="18"/>
        <v>0</v>
      </c>
      <c r="R54" s="254">
        <f t="shared" si="18"/>
        <v>0</v>
      </c>
      <c r="S54" s="255">
        <f t="shared" si="18"/>
        <v>0</v>
      </c>
      <c r="T54" s="805">
        <f t="shared" si="2"/>
        <v>0</v>
      </c>
      <c r="U54" s="256">
        <f t="shared" si="12"/>
        <v>0</v>
      </c>
      <c r="V54" s="2"/>
      <c r="W54" s="2"/>
      <c r="X54" s="2"/>
      <c r="Y54" s="2"/>
    </row>
    <row r="55" spans="1:25" ht="20.100000000000001" customHeight="1">
      <c r="A55" s="217"/>
      <c r="C55" s="282"/>
      <c r="D55" s="623"/>
      <c r="E55" s="624"/>
      <c r="F55" s="283"/>
      <c r="G55" s="284"/>
      <c r="H55" s="285"/>
      <c r="I55" s="250"/>
      <c r="J55" s="238"/>
      <c r="K55" s="238"/>
      <c r="L55" s="238"/>
      <c r="M55" s="613"/>
      <c r="N55" s="614"/>
      <c r="O55" s="265"/>
      <c r="P55" s="266"/>
      <c r="Q55" s="266"/>
      <c r="R55" s="266"/>
      <c r="S55" s="267"/>
      <c r="T55" s="803">
        <f t="shared" si="2"/>
        <v>0</v>
      </c>
      <c r="U55" s="252">
        <f t="shared" si="12"/>
        <v>0</v>
      </c>
      <c r="V55" s="2"/>
      <c r="W55" s="2"/>
      <c r="X55" s="2"/>
      <c r="Y55" s="2"/>
    </row>
    <row r="56" spans="1:25" ht="20.100000000000001" customHeight="1">
      <c r="A56" s="217"/>
      <c r="B56">
        <v>946</v>
      </c>
      <c r="C56" s="286" t="s">
        <v>230</v>
      </c>
      <c r="D56" s="621"/>
      <c r="E56" s="622"/>
      <c r="F56" s="287">
        <v>3</v>
      </c>
      <c r="G56" s="288" t="s">
        <v>231</v>
      </c>
      <c r="H56" s="289"/>
      <c r="I56" s="253">
        <f t="shared" ref="I56:S56" si="19">I16*2</f>
        <v>0</v>
      </c>
      <c r="J56" s="254">
        <f t="shared" si="19"/>
        <v>0</v>
      </c>
      <c r="K56" s="254">
        <f t="shared" si="19"/>
        <v>0</v>
      </c>
      <c r="L56" s="254">
        <f t="shared" si="19"/>
        <v>0</v>
      </c>
      <c r="M56" s="611">
        <f t="shared" si="19"/>
        <v>0</v>
      </c>
      <c r="N56" s="612">
        <f t="shared" si="19"/>
        <v>0</v>
      </c>
      <c r="O56" s="262">
        <f t="shared" si="19"/>
        <v>0</v>
      </c>
      <c r="P56" s="263">
        <f t="shared" si="19"/>
        <v>0</v>
      </c>
      <c r="Q56" s="263">
        <f t="shared" si="19"/>
        <v>0</v>
      </c>
      <c r="R56" s="263">
        <f t="shared" si="19"/>
        <v>0</v>
      </c>
      <c r="S56" s="264">
        <f t="shared" si="19"/>
        <v>0</v>
      </c>
      <c r="T56" s="804">
        <f t="shared" si="2"/>
        <v>0</v>
      </c>
      <c r="U56" s="256">
        <f t="shared" si="12"/>
        <v>0</v>
      </c>
      <c r="V56" s="2"/>
      <c r="W56" s="2"/>
      <c r="X56" s="2"/>
      <c r="Y56" s="2"/>
    </row>
    <row r="57" spans="1:25" ht="20.100000000000001" customHeight="1">
      <c r="A57" s="217"/>
      <c r="B57">
        <v>947</v>
      </c>
      <c r="C57" s="282" t="s">
        <v>232</v>
      </c>
      <c r="D57" s="623"/>
      <c r="E57" s="624"/>
      <c r="F57" s="283">
        <v>5</v>
      </c>
      <c r="G57" s="284" t="s">
        <v>233</v>
      </c>
      <c r="H57" s="285"/>
      <c r="I57" s="250">
        <f t="shared" ref="I57:S57" si="20">I16*2</f>
        <v>0</v>
      </c>
      <c r="J57" s="238">
        <f t="shared" si="20"/>
        <v>0</v>
      </c>
      <c r="K57" s="238">
        <f t="shared" si="20"/>
        <v>0</v>
      </c>
      <c r="L57" s="238">
        <f t="shared" si="20"/>
        <v>0</v>
      </c>
      <c r="M57" s="613">
        <f t="shared" si="20"/>
        <v>0</v>
      </c>
      <c r="N57" s="614">
        <f t="shared" si="20"/>
        <v>0</v>
      </c>
      <c r="O57" s="265">
        <f t="shared" si="20"/>
        <v>0</v>
      </c>
      <c r="P57" s="266">
        <f t="shared" si="20"/>
        <v>0</v>
      </c>
      <c r="Q57" s="266">
        <f t="shared" si="20"/>
        <v>0</v>
      </c>
      <c r="R57" s="266">
        <f t="shared" si="20"/>
        <v>0</v>
      </c>
      <c r="S57" s="267">
        <f t="shared" si="20"/>
        <v>0</v>
      </c>
      <c r="T57" s="803">
        <f t="shared" si="2"/>
        <v>0</v>
      </c>
      <c r="U57" s="252">
        <f t="shared" si="12"/>
        <v>0</v>
      </c>
      <c r="V57" s="2"/>
      <c r="W57" s="2"/>
      <c r="X57" s="2"/>
      <c r="Y57" s="2"/>
    </row>
    <row r="58" spans="1:25" ht="20.100000000000001" customHeight="1">
      <c r="A58" s="217"/>
      <c r="B58">
        <v>948</v>
      </c>
      <c r="C58" s="291" t="s">
        <v>234</v>
      </c>
      <c r="D58" s="621"/>
      <c r="E58" s="622"/>
      <c r="F58" s="287">
        <v>8</v>
      </c>
      <c r="G58" s="288" t="s">
        <v>235</v>
      </c>
      <c r="H58" s="289"/>
      <c r="I58" s="253">
        <f t="shared" ref="I58:S58" si="21">I16*2</f>
        <v>0</v>
      </c>
      <c r="J58" s="254">
        <f t="shared" si="21"/>
        <v>0</v>
      </c>
      <c r="K58" s="254">
        <f t="shared" si="21"/>
        <v>0</v>
      </c>
      <c r="L58" s="254">
        <f t="shared" si="21"/>
        <v>0</v>
      </c>
      <c r="M58" s="611">
        <f t="shared" si="21"/>
        <v>0</v>
      </c>
      <c r="N58" s="612">
        <f t="shared" si="21"/>
        <v>0</v>
      </c>
      <c r="O58" s="262">
        <f t="shared" si="21"/>
        <v>0</v>
      </c>
      <c r="P58" s="263">
        <f t="shared" si="21"/>
        <v>0</v>
      </c>
      <c r="Q58" s="263">
        <f t="shared" si="21"/>
        <v>0</v>
      </c>
      <c r="R58" s="263">
        <f t="shared" si="21"/>
        <v>0</v>
      </c>
      <c r="S58" s="264">
        <f t="shared" si="21"/>
        <v>0</v>
      </c>
      <c r="T58" s="804">
        <f t="shared" si="2"/>
        <v>0</v>
      </c>
      <c r="U58" s="256">
        <f t="shared" si="12"/>
        <v>0</v>
      </c>
      <c r="V58" s="2"/>
      <c r="W58" s="2"/>
      <c r="X58" s="2"/>
      <c r="Y58" s="2"/>
    </row>
    <row r="59" spans="1:25" ht="20.100000000000001" customHeight="1">
      <c r="A59" s="217"/>
      <c r="C59" s="625" t="s">
        <v>236</v>
      </c>
      <c r="D59" s="626"/>
      <c r="E59" s="626"/>
      <c r="F59" s="626"/>
      <c r="G59" s="626"/>
      <c r="H59" s="627"/>
      <c r="I59" s="245"/>
      <c r="J59" s="258"/>
      <c r="K59" s="258"/>
      <c r="L59" s="258"/>
      <c r="M59" s="613"/>
      <c r="N59" s="614"/>
      <c r="O59" s="259"/>
      <c r="P59" s="260"/>
      <c r="Q59" s="260"/>
      <c r="R59" s="260"/>
      <c r="S59" s="261"/>
      <c r="T59" s="803"/>
      <c r="U59" s="252"/>
      <c r="V59" s="2"/>
      <c r="W59" s="2"/>
      <c r="X59" s="2"/>
      <c r="Y59" s="2"/>
    </row>
    <row r="60" spans="1:25" ht="20.100000000000001" customHeight="1">
      <c r="A60" s="269" t="s">
        <v>171</v>
      </c>
      <c r="B60">
        <v>949</v>
      </c>
      <c r="C60" s="292" t="s">
        <v>237</v>
      </c>
      <c r="D60" s="293"/>
      <c r="E60" s="294"/>
      <c r="F60" s="287">
        <v>1.8</v>
      </c>
      <c r="G60" s="288" t="s">
        <v>238</v>
      </c>
      <c r="H60" s="289"/>
      <c r="I60" s="253">
        <f t="shared" ref="I60:N60" si="22">I15*2</f>
        <v>0</v>
      </c>
      <c r="J60" s="254">
        <f t="shared" si="22"/>
        <v>0</v>
      </c>
      <c r="K60" s="254">
        <f t="shared" si="22"/>
        <v>0</v>
      </c>
      <c r="L60" s="254">
        <f t="shared" si="22"/>
        <v>0</v>
      </c>
      <c r="M60" s="611">
        <f t="shared" si="22"/>
        <v>0</v>
      </c>
      <c r="N60" s="615">
        <f t="shared" si="22"/>
        <v>0</v>
      </c>
      <c r="O60" s="254"/>
      <c r="P60" s="254"/>
      <c r="Q60" s="254"/>
      <c r="R60" s="254"/>
      <c r="S60" s="255"/>
      <c r="T60" s="804">
        <f t="shared" si="2"/>
        <v>0</v>
      </c>
      <c r="U60" s="256">
        <f>T60*F60</f>
        <v>0</v>
      </c>
      <c r="V60" s="2"/>
      <c r="W60" s="2"/>
      <c r="X60" s="2"/>
      <c r="Y60" s="2"/>
    </row>
    <row r="61" spans="1:25" ht="20.100000000000001" customHeight="1">
      <c r="C61" s="625" t="s">
        <v>66</v>
      </c>
      <c r="D61" s="626"/>
      <c r="E61" s="626"/>
      <c r="F61" s="626"/>
      <c r="G61" s="626"/>
      <c r="H61" s="627"/>
      <c r="I61" s="249"/>
      <c r="J61" s="270"/>
      <c r="K61" s="270"/>
      <c r="L61" s="270"/>
      <c r="M61" s="616"/>
      <c r="N61" s="617"/>
      <c r="O61" s="250"/>
      <c r="P61" s="238"/>
      <c r="Q61" s="238"/>
      <c r="R61" s="238"/>
      <c r="S61" s="251"/>
      <c r="T61" s="803"/>
      <c r="U61" s="252"/>
      <c r="V61" s="2"/>
      <c r="W61" s="2"/>
      <c r="X61" s="2"/>
      <c r="Y61" s="2"/>
    </row>
    <row r="62" spans="1:25" ht="20.100000000000001" customHeight="1">
      <c r="B62">
        <v>3121</v>
      </c>
      <c r="C62" s="286" t="s">
        <v>239</v>
      </c>
      <c r="D62" s="621"/>
      <c r="E62" s="622"/>
      <c r="F62" s="287"/>
      <c r="G62" s="288"/>
      <c r="H62" s="289"/>
      <c r="I62" s="271">
        <f t="shared" ref="I62:N62" si="23">(I9+I10+I11+I12+I13)*2+I16*3</f>
        <v>0</v>
      </c>
      <c r="J62" s="272">
        <f t="shared" si="23"/>
        <v>0</v>
      </c>
      <c r="K62" s="272">
        <f t="shared" si="23"/>
        <v>0</v>
      </c>
      <c r="L62" s="272">
        <f t="shared" si="23"/>
        <v>0</v>
      </c>
      <c r="M62" s="604">
        <f t="shared" si="23"/>
        <v>0</v>
      </c>
      <c r="N62" s="605">
        <f t="shared" si="23"/>
        <v>0</v>
      </c>
      <c r="O62" s="273"/>
      <c r="P62" s="273"/>
      <c r="Q62" s="273"/>
      <c r="R62" s="273"/>
      <c r="S62" s="273"/>
      <c r="T62" s="804">
        <f t="shared" si="2"/>
        <v>0</v>
      </c>
      <c r="U62" s="256">
        <v>0</v>
      </c>
      <c r="V62" s="2"/>
      <c r="W62" s="2"/>
      <c r="X62" s="2"/>
      <c r="Y62" s="2"/>
    </row>
    <row r="63" spans="1:25" ht="18.75" customHeight="1" thickBot="1">
      <c r="C63" s="277"/>
      <c r="D63" s="634"/>
      <c r="E63" s="635"/>
      <c r="F63" s="278"/>
      <c r="G63" s="279"/>
      <c r="H63" s="280"/>
      <c r="I63" s="274"/>
      <c r="J63" s="239"/>
      <c r="K63" s="239"/>
      <c r="L63" s="239"/>
      <c r="M63" s="606"/>
      <c r="N63" s="607"/>
      <c r="O63" s="274"/>
      <c r="P63" s="239"/>
      <c r="Q63" s="239"/>
      <c r="R63" s="239"/>
      <c r="S63" s="275"/>
      <c r="T63" s="806"/>
      <c r="U63" s="276"/>
      <c r="V63" s="2"/>
      <c r="W63" s="2"/>
      <c r="X63" s="2"/>
      <c r="Y63" s="2"/>
    </row>
    <row r="64" spans="1:25" ht="10.5" customHeight="1">
      <c r="A64" s="2"/>
      <c r="B64" s="4"/>
      <c r="C64" s="2"/>
      <c r="D64" s="2"/>
      <c r="E64" s="2"/>
      <c r="F64" s="4"/>
      <c r="G64" s="2"/>
      <c r="H64" s="2"/>
      <c r="I64" s="2"/>
      <c r="J64" s="2"/>
      <c r="K64" s="2"/>
      <c r="L64" s="2"/>
      <c r="M64" s="2"/>
      <c r="N64" s="2"/>
      <c r="O64" s="2"/>
      <c r="P64" s="2"/>
      <c r="Q64" s="2"/>
      <c r="R64" s="2"/>
      <c r="S64" s="2"/>
      <c r="T64" s="2"/>
      <c r="U64" s="2"/>
      <c r="V64" s="2"/>
      <c r="W64" s="2"/>
      <c r="X64" s="2"/>
      <c r="Y64" s="2"/>
    </row>
    <row r="65" spans="25:25">
      <c r="Y65" s="2"/>
    </row>
    <row r="66" spans="25:25">
      <c r="Y66" s="2"/>
    </row>
    <row r="67" spans="25:25">
      <c r="Y67" s="2"/>
    </row>
    <row r="68" spans="25:25">
      <c r="Y68" s="2"/>
    </row>
    <row r="69" spans="25:25">
      <c r="Y69" s="2"/>
    </row>
  </sheetData>
  <sheetProtection algorithmName="SHA-512" hashValue="o7geHiH/vWbp+b7PlmSYU0/DLL23ZRuZ3oAuA+SYvoxs2jbx9hZGXggO2PPxAGzXa2KEhPWkSU50hYOTmhVECQ==" saltValue="Y+rXXXqCVe/wNGdlB7gLNg==" spinCount="100000" sheet="1" objects="1" scenarios="1" formatCells="0" formatColumns="0" formatRows="0" insertColumns="0" insertRows="0" insertHyperlinks="0" deleteColumns="0" deleteRows="0"/>
  <mergeCells count="137">
    <mergeCell ref="D6:N6"/>
    <mergeCell ref="T6:U6"/>
    <mergeCell ref="C2:C3"/>
    <mergeCell ref="E2:E3"/>
    <mergeCell ref="G2:G3"/>
    <mergeCell ref="C4:C5"/>
    <mergeCell ref="D7:N7"/>
    <mergeCell ref="T7:U7"/>
    <mergeCell ref="C8:F8"/>
    <mergeCell ref="T8:U8"/>
    <mergeCell ref="D2:D3"/>
    <mergeCell ref="F2:F3"/>
    <mergeCell ref="C9:F9"/>
    <mergeCell ref="T9:U9"/>
    <mergeCell ref="G9:H9"/>
    <mergeCell ref="G8:H8"/>
    <mergeCell ref="M8:N8"/>
    <mergeCell ref="M9:N9"/>
    <mergeCell ref="C10:F10"/>
    <mergeCell ref="T10:U10"/>
    <mergeCell ref="C11:F11"/>
    <mergeCell ref="T11:U11"/>
    <mergeCell ref="C12:F12"/>
    <mergeCell ref="T12:U12"/>
    <mergeCell ref="G10:H10"/>
    <mergeCell ref="M10:N10"/>
    <mergeCell ref="M11:N11"/>
    <mergeCell ref="M12:N12"/>
    <mergeCell ref="C13:F13"/>
    <mergeCell ref="T13:U13"/>
    <mergeCell ref="C14:F14"/>
    <mergeCell ref="T14:U14"/>
    <mergeCell ref="G12:H12"/>
    <mergeCell ref="G11:H11"/>
    <mergeCell ref="C15:F15"/>
    <mergeCell ref="T15:U15"/>
    <mergeCell ref="M13:N13"/>
    <mergeCell ref="M14:N14"/>
    <mergeCell ref="M15:N15"/>
    <mergeCell ref="D23:E23"/>
    <mergeCell ref="D24:E24"/>
    <mergeCell ref="D25:E25"/>
    <mergeCell ref="D26:E26"/>
    <mergeCell ref="G15:H15"/>
    <mergeCell ref="G14:H14"/>
    <mergeCell ref="G13:H13"/>
    <mergeCell ref="D27:E27"/>
    <mergeCell ref="D28:E28"/>
    <mergeCell ref="C16:F16"/>
    <mergeCell ref="T16:U16"/>
    <mergeCell ref="D19:E19"/>
    <mergeCell ref="C20:G20"/>
    <mergeCell ref="D21:E21"/>
    <mergeCell ref="D22:E22"/>
    <mergeCell ref="G19:H19"/>
    <mergeCell ref="G16:H16"/>
    <mergeCell ref="M16:N16"/>
    <mergeCell ref="M19:N19"/>
    <mergeCell ref="M26:N26"/>
    <mergeCell ref="M27:N27"/>
    <mergeCell ref="M28:N28"/>
    <mergeCell ref="D38:E38"/>
    <mergeCell ref="D39:E39"/>
    <mergeCell ref="D40:E40"/>
    <mergeCell ref="D29:E29"/>
    <mergeCell ref="D30:E30"/>
    <mergeCell ref="D31:E31"/>
    <mergeCell ref="D32:E32"/>
    <mergeCell ref="D33:E33"/>
    <mergeCell ref="D34:E34"/>
    <mergeCell ref="D35:E35"/>
    <mergeCell ref="D36:E36"/>
    <mergeCell ref="D37:E37"/>
    <mergeCell ref="D63:E63"/>
    <mergeCell ref="C61:H61"/>
    <mergeCell ref="C59:H59"/>
    <mergeCell ref="D53:E53"/>
    <mergeCell ref="D54:E54"/>
    <mergeCell ref="D55:E55"/>
    <mergeCell ref="D56:E56"/>
    <mergeCell ref="D57:E57"/>
    <mergeCell ref="D58:E58"/>
    <mergeCell ref="D62:E62"/>
    <mergeCell ref="D48:E48"/>
    <mergeCell ref="D49:E49"/>
    <mergeCell ref="D50:E50"/>
    <mergeCell ref="D51:E51"/>
    <mergeCell ref="D52:E52"/>
    <mergeCell ref="C47:H47"/>
    <mergeCell ref="D41:E41"/>
    <mergeCell ref="D42:E42"/>
    <mergeCell ref="D43:E43"/>
    <mergeCell ref="D44:E44"/>
    <mergeCell ref="D45:E45"/>
    <mergeCell ref="D46:E46"/>
    <mergeCell ref="M29:N29"/>
    <mergeCell ref="M30:N30"/>
    <mergeCell ref="M31:N31"/>
    <mergeCell ref="M20:N20"/>
    <mergeCell ref="M21:N21"/>
    <mergeCell ref="M22:N22"/>
    <mergeCell ref="M23:N23"/>
    <mergeCell ref="M24:N24"/>
    <mergeCell ref="M25:N25"/>
    <mergeCell ref="M41:N41"/>
    <mergeCell ref="M42:N42"/>
    <mergeCell ref="M43:N43"/>
    <mergeCell ref="M32:N32"/>
    <mergeCell ref="M33:N33"/>
    <mergeCell ref="M34:N34"/>
    <mergeCell ref="M35:N35"/>
    <mergeCell ref="M36:N36"/>
    <mergeCell ref="M37:N37"/>
    <mergeCell ref="M62:N62"/>
    <mergeCell ref="M63:N63"/>
    <mergeCell ref="M5:U5"/>
    <mergeCell ref="M56:N56"/>
    <mergeCell ref="M57:N57"/>
    <mergeCell ref="M58:N58"/>
    <mergeCell ref="M59:N59"/>
    <mergeCell ref="M60:N60"/>
    <mergeCell ref="M61:N61"/>
    <mergeCell ref="M50:N50"/>
    <mergeCell ref="M51:N51"/>
    <mergeCell ref="M52:N52"/>
    <mergeCell ref="M53:N53"/>
    <mergeCell ref="M54:N54"/>
    <mergeCell ref="M55:N55"/>
    <mergeCell ref="M44:N44"/>
    <mergeCell ref="M45:N45"/>
    <mergeCell ref="M46:N46"/>
    <mergeCell ref="M47:N47"/>
    <mergeCell ref="M48:N48"/>
    <mergeCell ref="M49:N49"/>
    <mergeCell ref="M38:N38"/>
    <mergeCell ref="M39:N39"/>
    <mergeCell ref="M40:N40"/>
  </mergeCells>
  <phoneticPr fontId="2"/>
  <conditionalFormatting sqref="D2">
    <cfRule type="cellIs" dxfId="36" priority="36" operator="equal">
      <formula>0</formula>
    </cfRule>
  </conditionalFormatting>
  <conditionalFormatting sqref="D5">
    <cfRule type="expression" dxfId="35" priority="21">
      <formula>AND($W$3=TRUE,$W$4=TRUE)</formula>
    </cfRule>
  </conditionalFormatting>
  <conditionalFormatting sqref="D6:N7">
    <cfRule type="cellIs" dxfId="34" priority="34" operator="equal">
      <formula>0</formula>
    </cfRule>
  </conditionalFormatting>
  <conditionalFormatting sqref="E4">
    <cfRule type="expression" dxfId="33" priority="19">
      <formula>$W$2=TRUE</formula>
    </cfRule>
  </conditionalFormatting>
  <conditionalFormatting sqref="E5">
    <cfRule type="expression" dxfId="32" priority="18">
      <formula>$W$3=TRUE</formula>
    </cfRule>
  </conditionalFormatting>
  <conditionalFormatting sqref="E5:F5">
    <cfRule type="expression" dxfId="31" priority="29">
      <formula>AND($W$2=TRUE,$W$3=FALSE,$W$4=FALSE)</formula>
    </cfRule>
  </conditionalFormatting>
  <conditionalFormatting sqref="E4:G4">
    <cfRule type="expression" dxfId="30" priority="27">
      <formula>AND($W$2=FALSE,OR($W$3=TRUE,$W$4=TRUE))</formula>
    </cfRule>
    <cfRule type="expression" dxfId="29" priority="13">
      <formula>AND($W$2=TRUE,$W$5=TRUE)</formula>
    </cfRule>
  </conditionalFormatting>
  <conditionalFormatting sqref="F2:F3">
    <cfRule type="cellIs" dxfId="28" priority="30" operator="equal">
      <formula>0</formula>
    </cfRule>
  </conditionalFormatting>
  <conditionalFormatting sqref="G5">
    <cfRule type="expression" dxfId="27" priority="20">
      <formula>AND($W$3=TRUE,$W$4=TRUE)</formula>
    </cfRule>
  </conditionalFormatting>
  <conditionalFormatting sqref="H5">
    <cfRule type="expression" dxfId="26" priority="28">
      <formula>AND($W$2=TRUE,$W$3=FALSE,$W$4=FALSE)</formula>
    </cfRule>
    <cfRule type="expression" dxfId="25" priority="17">
      <formula>$W$4=TRUE</formula>
    </cfRule>
  </conditionalFormatting>
  <conditionalFormatting sqref="I2">
    <cfRule type="expression" dxfId="24" priority="9">
      <formula>$W$9=TRUE</formula>
    </cfRule>
  </conditionalFormatting>
  <conditionalFormatting sqref="I3">
    <cfRule type="expression" dxfId="23" priority="8">
      <formula>$W$10=TRUE</formula>
    </cfRule>
  </conditionalFormatting>
  <conditionalFormatting sqref="I5">
    <cfRule type="expression" dxfId="22" priority="12">
      <formula>AND($W$6=TRUE,$W$7=TRUE)</formula>
    </cfRule>
  </conditionalFormatting>
  <conditionalFormatting sqref="I9:J9">
    <cfRule type="cellIs" dxfId="21" priority="40" operator="equal">
      <formula>0</formula>
    </cfRule>
  </conditionalFormatting>
  <conditionalFormatting sqref="I9:M16">
    <cfRule type="cellIs" dxfId="20" priority="38" operator="equal">
      <formula>0</formula>
    </cfRule>
    <cfRule type="cellIs" dxfId="19" priority="39" operator="equal">
      <formula>""""""</formula>
    </cfRule>
  </conditionalFormatting>
  <conditionalFormatting sqref="J4">
    <cfRule type="expression" dxfId="18" priority="16">
      <formula>$W$5=TRUE</formula>
    </cfRule>
  </conditionalFormatting>
  <conditionalFormatting sqref="J5">
    <cfRule type="expression" dxfId="17" priority="26">
      <formula>AND($W$5=TRUE,$W$6=FALSE,$W$7=FALSE)</formula>
    </cfRule>
    <cfRule type="expression" dxfId="16" priority="15">
      <formula>$W$6=TRUE</formula>
    </cfRule>
  </conditionalFormatting>
  <conditionalFormatting sqref="J4:K4">
    <cfRule type="expression" dxfId="15" priority="24">
      <formula>AND($W$5=FALSE,OR($W$6=TRUE,$W$7=TRUE))</formula>
    </cfRule>
    <cfRule type="expression" dxfId="14" priority="1">
      <formula>AND($W$2=TRUE,$W$5=TRUE)</formula>
    </cfRule>
  </conditionalFormatting>
  <conditionalFormatting sqref="K2">
    <cfRule type="expression" dxfId="13" priority="7">
      <formula>$W$11=TRUE</formula>
    </cfRule>
  </conditionalFormatting>
  <conditionalFormatting sqref="K3">
    <cfRule type="expression" dxfId="12" priority="6">
      <formula>$W$12=TRUE</formula>
    </cfRule>
  </conditionalFormatting>
  <conditionalFormatting sqref="K5">
    <cfRule type="expression" dxfId="11" priority="11">
      <formula>AND($W$6=TRUE,$W$7=TRUE)</formula>
    </cfRule>
  </conditionalFormatting>
  <conditionalFormatting sqref="L5">
    <cfRule type="expression" dxfId="10" priority="25">
      <formula>AND($W$5=TRUE,$W$6=FALSE,$W$7=FALSE)</formula>
    </cfRule>
    <cfRule type="expression" dxfId="9" priority="14">
      <formula>$W$7=TRUE</formula>
    </cfRule>
  </conditionalFormatting>
  <conditionalFormatting sqref="M5:U5">
    <cfRule type="notContainsBlanks" dxfId="8" priority="23">
      <formula>LEN(TRIM(M5))&gt;0</formula>
    </cfRule>
    <cfRule type="expression" dxfId="7" priority="41">
      <formula>$W$8=TRUE</formula>
    </cfRule>
  </conditionalFormatting>
  <conditionalFormatting sqref="N2">
    <cfRule type="expression" dxfId="6" priority="5">
      <formula>$W$13=TRUE</formula>
    </cfRule>
  </conditionalFormatting>
  <conditionalFormatting sqref="N3">
    <cfRule type="expression" dxfId="5" priority="4">
      <formula>$W$14=TRUE</formula>
    </cfRule>
  </conditionalFormatting>
  <conditionalFormatting sqref="N4">
    <cfRule type="expression" dxfId="4" priority="10">
      <formula>$W$8=TRUE</formula>
    </cfRule>
  </conditionalFormatting>
  <conditionalFormatting sqref="T3">
    <cfRule type="expression" dxfId="3" priority="3">
      <formula>$W$15=TRUE</formula>
    </cfRule>
  </conditionalFormatting>
  <conditionalFormatting sqref="T7:U7">
    <cfRule type="cellIs" dxfId="2" priority="37" operator="equal">
      <formula>0</formula>
    </cfRule>
  </conditionalFormatting>
  <conditionalFormatting sqref="U3">
    <cfRule type="expression" dxfId="1" priority="2">
      <formula>$W$16=TRUE</formula>
    </cfRule>
  </conditionalFormatting>
  <dataValidations disablePrompts="1" count="2">
    <dataValidation type="list" allowBlank="1" showInputMessage="1" prompt="他足場注文と同時の場合には右側の▽を選んで入力を省略できます" sqref="D6:N6" xr:uid="{0421F17E-AC4C-482E-A62E-CEAB55140693}">
      <formula1>#REF!</formula1>
    </dataValidation>
    <dataValidation type="list" allowBlank="1" showInputMessage="1" prompt="他足場注文と同時の場合には右側の▽を選んで入力を省略できます" sqref="D7:N7" xr:uid="{C3F810BA-70E9-47E8-B57A-85F26B60B3EA}">
      <formula1>#REF!</formula1>
    </dataValidation>
  </dataValidations>
  <pageMargins left="0.31" right="0.23622047244094491" top="0.48" bottom="0.34" header="0.31496062992125984" footer="0.26"/>
  <pageSetup paperSize="9" scale="65" orientation="portrait" verticalDpi="0" r:id="rId1"/>
  <ignoredErrors>
    <ignoredError sqref="T9:T1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7</xdr:col>
                    <xdr:colOff>495300</xdr:colOff>
                    <xdr:row>1</xdr:row>
                    <xdr:rowOff>0</xdr:rowOff>
                  </from>
                  <to>
                    <xdr:col>8</xdr:col>
                    <xdr:colOff>9525</xdr:colOff>
                    <xdr:row>2</xdr:row>
                    <xdr:rowOff>19050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9</xdr:col>
                    <xdr:colOff>504825</xdr:colOff>
                    <xdr:row>0</xdr:row>
                    <xdr:rowOff>152400</xdr:rowOff>
                  </from>
                  <to>
                    <xdr:col>10</xdr:col>
                    <xdr:colOff>57150</xdr:colOff>
                    <xdr:row>2</xdr:row>
                    <xdr:rowOff>9525</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7</xdr:col>
                    <xdr:colOff>504825</xdr:colOff>
                    <xdr:row>1</xdr:row>
                    <xdr:rowOff>219075</xdr:rowOff>
                  </from>
                  <to>
                    <xdr:col>7</xdr:col>
                    <xdr:colOff>742950</xdr:colOff>
                    <xdr:row>3</xdr:row>
                    <xdr:rowOff>28575</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9</xdr:col>
                    <xdr:colOff>514350</xdr:colOff>
                    <xdr:row>1</xdr:row>
                    <xdr:rowOff>228600</xdr:rowOff>
                  </from>
                  <to>
                    <xdr:col>10</xdr:col>
                    <xdr:colOff>57150</xdr:colOff>
                    <xdr:row>3</xdr:row>
                    <xdr:rowOff>9525</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6</xdr:col>
                    <xdr:colOff>266700</xdr:colOff>
                    <xdr:row>4</xdr:row>
                    <xdr:rowOff>0</xdr:rowOff>
                  </from>
                  <to>
                    <xdr:col>7</xdr:col>
                    <xdr:colOff>85725</xdr:colOff>
                    <xdr:row>5</xdr:row>
                    <xdr:rowOff>9525</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8</xdr:col>
                    <xdr:colOff>438150</xdr:colOff>
                    <xdr:row>3</xdr:row>
                    <xdr:rowOff>228600</xdr:rowOff>
                  </from>
                  <to>
                    <xdr:col>9</xdr:col>
                    <xdr:colOff>28575</xdr:colOff>
                    <xdr:row>4</xdr:row>
                    <xdr:rowOff>238125</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8</xdr:col>
                    <xdr:colOff>428625</xdr:colOff>
                    <xdr:row>2</xdr:row>
                    <xdr:rowOff>228600</xdr:rowOff>
                  </from>
                  <to>
                    <xdr:col>9</xdr:col>
                    <xdr:colOff>19050</xdr:colOff>
                    <xdr:row>3</xdr:row>
                    <xdr:rowOff>228600</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10</xdr:col>
                    <xdr:colOff>314325</xdr:colOff>
                    <xdr:row>4</xdr:row>
                    <xdr:rowOff>0</xdr:rowOff>
                  </from>
                  <to>
                    <xdr:col>10</xdr:col>
                    <xdr:colOff>628650</xdr:colOff>
                    <xdr:row>5</xdr:row>
                    <xdr:rowOff>9525</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12</xdr:col>
                    <xdr:colOff>123825</xdr:colOff>
                    <xdr:row>0</xdr:row>
                    <xdr:rowOff>142875</xdr:rowOff>
                  </from>
                  <to>
                    <xdr:col>13</xdr:col>
                    <xdr:colOff>38100</xdr:colOff>
                    <xdr:row>2</xdr:row>
                    <xdr:rowOff>0</xdr:rowOff>
                  </to>
                </anchor>
              </controlPr>
            </control>
          </mc:Choice>
        </mc:AlternateContent>
        <mc:AlternateContent xmlns:mc="http://schemas.openxmlformats.org/markup-compatibility/2006">
          <mc:Choice Requires="x14">
            <control shapeId="2079" r:id="rId13" name="Check Box 31">
              <controlPr defaultSize="0" autoFill="0" autoLine="0" autoPict="0">
                <anchor moveWithCells="1">
                  <from>
                    <xdr:col>12</xdr:col>
                    <xdr:colOff>123825</xdr:colOff>
                    <xdr:row>1</xdr:row>
                    <xdr:rowOff>228600</xdr:rowOff>
                  </from>
                  <to>
                    <xdr:col>13</xdr:col>
                    <xdr:colOff>38100</xdr:colOff>
                    <xdr:row>3</xdr:row>
                    <xdr:rowOff>9525</xdr:rowOff>
                  </to>
                </anchor>
              </controlPr>
            </control>
          </mc:Choice>
        </mc:AlternateContent>
        <mc:AlternateContent xmlns:mc="http://schemas.openxmlformats.org/markup-compatibility/2006">
          <mc:Choice Requires="x14">
            <control shapeId="2080" r:id="rId14" name="Check Box 32">
              <controlPr defaultSize="0" autoFill="0" autoLine="0" autoPict="0">
                <anchor moveWithCells="1">
                  <from>
                    <xdr:col>19</xdr:col>
                    <xdr:colOff>85725</xdr:colOff>
                    <xdr:row>1</xdr:row>
                    <xdr:rowOff>238125</xdr:rowOff>
                  </from>
                  <to>
                    <xdr:col>19</xdr:col>
                    <xdr:colOff>361950</xdr:colOff>
                    <xdr:row>3</xdr:row>
                    <xdr:rowOff>19050</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19</xdr:col>
                    <xdr:colOff>1000125</xdr:colOff>
                    <xdr:row>1</xdr:row>
                    <xdr:rowOff>238125</xdr:rowOff>
                  </from>
                  <to>
                    <xdr:col>20</xdr:col>
                    <xdr:colOff>247650</xdr:colOff>
                    <xdr:row>3</xdr:row>
                    <xdr:rowOff>19050</xdr:rowOff>
                  </to>
                </anchor>
              </controlPr>
            </control>
          </mc:Choice>
        </mc:AlternateContent>
        <mc:AlternateContent xmlns:mc="http://schemas.openxmlformats.org/markup-compatibility/2006">
          <mc:Choice Requires="x14">
            <control shapeId="2082" r:id="rId16" name="Check Box 34">
              <controlPr defaultSize="0" autoFill="0" autoLine="0" autoPict="0">
                <anchor moveWithCells="1">
                  <from>
                    <xdr:col>12</xdr:col>
                    <xdr:colOff>123825</xdr:colOff>
                    <xdr:row>3</xdr:row>
                    <xdr:rowOff>9525</xdr:rowOff>
                  </from>
                  <to>
                    <xdr:col>13</xdr:col>
                    <xdr:colOff>47625</xdr:colOff>
                    <xdr:row>4</xdr:row>
                    <xdr:rowOff>38100</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3</xdr:col>
                    <xdr:colOff>304800</xdr:colOff>
                    <xdr:row>3</xdr:row>
                    <xdr:rowOff>238125</xdr:rowOff>
                  </from>
                  <to>
                    <xdr:col>4</xdr:col>
                    <xdr:colOff>38100</xdr:colOff>
                    <xdr:row>5</xdr:row>
                    <xdr:rowOff>0</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3</xdr:col>
                    <xdr:colOff>295275</xdr:colOff>
                    <xdr:row>2</xdr:row>
                    <xdr:rowOff>238125</xdr:rowOff>
                  </from>
                  <to>
                    <xdr:col>4</xdr:col>
                    <xdr:colOff>38100</xdr:colOff>
                    <xdr:row>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09D8F-F088-4615-AE93-93EBBB044DC1}">
  <dimension ref="A1:AD64"/>
  <sheetViews>
    <sheetView view="pageBreakPreview" zoomScale="85" zoomScaleNormal="100" zoomScaleSheetLayoutView="85" workbookViewId="0"/>
  </sheetViews>
  <sheetFormatPr defaultRowHeight="18.75"/>
  <cols>
    <col min="1" max="1" width="3.625" style="117" customWidth="1"/>
    <col min="2" max="2" width="16.625" style="117" customWidth="1"/>
    <col min="3" max="3" width="3.625" style="117" customWidth="1"/>
    <col min="4" max="4" width="5" style="117" customWidth="1"/>
    <col min="5" max="5" width="2.125" style="117" customWidth="1"/>
    <col min="6" max="6" width="3.625" style="117" customWidth="1"/>
    <col min="7" max="7" width="4.625" style="117" customWidth="1"/>
    <col min="8" max="8" width="5.125" style="117" customWidth="1"/>
    <col min="9" max="9" width="4.625" style="117" customWidth="1"/>
    <col min="10" max="10" width="2.375" style="117" customWidth="1"/>
    <col min="11" max="11" width="3.625" style="117" customWidth="1"/>
    <col min="12" max="12" width="5.125" style="117" hidden="1" customWidth="1"/>
    <col min="13" max="13" width="0.875" style="117" customWidth="1"/>
    <col min="14" max="14" width="3.625" style="117" customWidth="1"/>
    <col min="15" max="15" width="9.625" style="117" customWidth="1"/>
    <col min="16" max="16" width="6.125" style="117" customWidth="1"/>
    <col min="17" max="17" width="2.375" style="117" customWidth="1"/>
    <col min="18" max="18" width="9.875" style="117" customWidth="1"/>
    <col min="19" max="19" width="4.375" style="117" customWidth="1"/>
    <col min="20" max="20" width="4.625" style="117" customWidth="1"/>
    <col min="21" max="21" width="4.875" style="117" customWidth="1"/>
    <col min="22" max="22" width="2.625" style="117" customWidth="1"/>
    <col min="23" max="23" width="4.125" style="117" customWidth="1"/>
    <col min="24" max="24" width="5.625" style="117" customWidth="1"/>
    <col min="25" max="25" width="9.375" style="2" hidden="1" customWidth="1"/>
    <col min="26" max="26" width="10.625" style="117" hidden="1" customWidth="1"/>
    <col min="27" max="30" width="9" style="117" hidden="1" customWidth="1"/>
    <col min="31" max="31" width="9" style="117" customWidth="1"/>
    <col min="32" max="16384" width="9" style="117"/>
  </cols>
  <sheetData>
    <row r="1" spans="1:29" ht="19.5" thickBot="1">
      <c r="A1" s="1" t="s">
        <v>0</v>
      </c>
      <c r="B1" s="116"/>
      <c r="C1" s="116"/>
      <c r="D1" s="116"/>
      <c r="E1" s="116"/>
      <c r="F1" s="116"/>
      <c r="G1" s="116"/>
      <c r="H1" s="361" t="s">
        <v>250</v>
      </c>
      <c r="I1" s="361"/>
      <c r="J1" s="361"/>
      <c r="K1" s="361"/>
      <c r="L1" s="361"/>
      <c r="M1" s="361"/>
      <c r="N1" s="361"/>
      <c r="O1" s="361"/>
      <c r="P1" s="361"/>
      <c r="Q1" s="361"/>
      <c r="R1" s="361"/>
      <c r="S1" s="361"/>
      <c r="T1" s="362" t="s">
        <v>262</v>
      </c>
      <c r="U1" s="362"/>
      <c r="V1" s="362"/>
      <c r="W1" s="362"/>
      <c r="X1" s="362"/>
    </row>
    <row r="2" spans="1:29" ht="21.95" customHeight="1" thickBot="1">
      <c r="A2" s="3" t="s">
        <v>1</v>
      </c>
      <c r="B2" s="116"/>
      <c r="C2" s="116"/>
      <c r="D2" s="116"/>
      <c r="E2" s="363" t="str">
        <f>IF(SUM(アルミアサガオ!I9:N16)=0,"","●●　アルミアサガオ注文確認　●●")</f>
        <v/>
      </c>
      <c r="F2" s="363"/>
      <c r="G2" s="363"/>
      <c r="H2" s="363"/>
      <c r="I2" s="363"/>
      <c r="J2" s="363"/>
      <c r="K2" s="363"/>
      <c r="L2" s="363"/>
      <c r="M2" s="363"/>
      <c r="N2" s="363"/>
      <c r="O2" s="363"/>
      <c r="P2" s="116"/>
      <c r="Q2" s="116"/>
      <c r="R2" s="118" t="s">
        <v>2</v>
      </c>
      <c r="S2" s="585"/>
      <c r="T2" s="586"/>
      <c r="U2" s="198" t="s">
        <v>3</v>
      </c>
      <c r="V2" s="586"/>
      <c r="W2" s="586"/>
      <c r="X2" s="199" t="s">
        <v>4</v>
      </c>
      <c r="Y2"/>
      <c r="AB2" s="117" t="b">
        <v>0</v>
      </c>
      <c r="AC2" s="186" t="s">
        <v>144</v>
      </c>
    </row>
    <row r="3" spans="1:29" ht="6" customHeight="1" thickBot="1">
      <c r="A3" s="3"/>
      <c r="B3" s="116"/>
      <c r="C3" s="116"/>
      <c r="D3" s="116"/>
      <c r="E3" s="116"/>
      <c r="F3" s="116"/>
      <c r="G3" s="116"/>
      <c r="H3" s="119"/>
      <c r="I3" s="119"/>
      <c r="J3" s="119"/>
      <c r="K3" s="119"/>
      <c r="L3" s="5"/>
      <c r="M3" s="5"/>
      <c r="N3" s="5"/>
      <c r="O3" s="5"/>
      <c r="P3" s="5"/>
      <c r="Q3" s="5"/>
      <c r="R3" s="119"/>
      <c r="S3" s="119"/>
      <c r="T3" s="119"/>
      <c r="U3" s="119"/>
      <c r="V3" s="119"/>
      <c r="W3" s="119"/>
      <c r="X3" s="119"/>
      <c r="Y3" s="4"/>
    </row>
    <row r="4" spans="1:29" ht="13.5" customHeight="1">
      <c r="A4" s="346" t="s">
        <v>5</v>
      </c>
      <c r="B4" s="347"/>
      <c r="C4" s="372"/>
      <c r="D4" s="373"/>
      <c r="E4" s="373"/>
      <c r="F4" s="373"/>
      <c r="G4" s="373"/>
      <c r="H4" s="373"/>
      <c r="I4" s="373"/>
      <c r="J4" s="373"/>
      <c r="K4" s="373"/>
      <c r="L4" s="200"/>
      <c r="M4" s="201"/>
      <c r="N4" s="372" t="s">
        <v>6</v>
      </c>
      <c r="O4" s="373"/>
      <c r="P4" s="373"/>
      <c r="Q4" s="374"/>
      <c r="R4" s="372"/>
      <c r="S4" s="373"/>
      <c r="T4" s="373"/>
      <c r="U4" s="373"/>
      <c r="V4" s="373"/>
      <c r="W4" s="373"/>
      <c r="X4" s="798"/>
      <c r="Y4" s="300" t="b">
        <v>0</v>
      </c>
      <c r="Z4" s="117" t="s">
        <v>138</v>
      </c>
      <c r="AB4" s="117" t="b">
        <v>0</v>
      </c>
      <c r="AC4" s="186" t="s">
        <v>148</v>
      </c>
    </row>
    <row r="5" spans="1:29" ht="13.5" customHeight="1" thickBot="1">
      <c r="A5" s="366"/>
      <c r="B5" s="367"/>
      <c r="C5" s="375"/>
      <c r="D5" s="376"/>
      <c r="E5" s="376"/>
      <c r="F5" s="376"/>
      <c r="G5" s="376"/>
      <c r="H5" s="376"/>
      <c r="I5" s="376"/>
      <c r="J5" s="376"/>
      <c r="K5" s="376"/>
      <c r="L5" s="200"/>
      <c r="M5" s="202"/>
      <c r="N5" s="375"/>
      <c r="O5" s="376"/>
      <c r="P5" s="376"/>
      <c r="Q5" s="377"/>
      <c r="R5" s="375"/>
      <c r="S5" s="376"/>
      <c r="T5" s="376"/>
      <c r="U5" s="376"/>
      <c r="V5" s="376"/>
      <c r="W5" s="376"/>
      <c r="X5" s="799"/>
      <c r="Y5" s="300" t="b">
        <v>0</v>
      </c>
      <c r="Z5" s="117" t="s">
        <v>139</v>
      </c>
      <c r="AB5" s="117" t="b">
        <v>0</v>
      </c>
      <c r="AC5" s="186" t="s">
        <v>145</v>
      </c>
    </row>
    <row r="6" spans="1:29" ht="15.95" customHeight="1">
      <c r="A6" s="346" t="s">
        <v>7</v>
      </c>
      <c r="B6" s="347"/>
      <c r="C6" s="791"/>
      <c r="D6" s="792"/>
      <c r="E6" s="793"/>
      <c r="F6" s="355" t="s">
        <v>129</v>
      </c>
      <c r="G6" s="796"/>
      <c r="H6" s="796"/>
      <c r="I6" s="355" t="s">
        <v>130</v>
      </c>
      <c r="J6" s="302"/>
      <c r="K6" s="179"/>
      <c r="L6" s="116"/>
      <c r="M6" s="180"/>
      <c r="N6" s="181" t="s">
        <v>144</v>
      </c>
      <c r="O6" s="181"/>
      <c r="P6" s="181"/>
      <c r="Q6" s="181" t="s">
        <v>145</v>
      </c>
      <c r="R6" s="181"/>
      <c r="S6" s="181"/>
      <c r="T6" s="181"/>
      <c r="U6" s="117" t="s">
        <v>146</v>
      </c>
      <c r="V6" s="181"/>
      <c r="W6" s="181"/>
      <c r="X6" s="182"/>
      <c r="Y6" s="300" t="b">
        <v>0</v>
      </c>
      <c r="Z6" s="117" t="s">
        <v>140</v>
      </c>
      <c r="AB6" s="117" t="b">
        <v>0</v>
      </c>
      <c r="AC6" s="186" t="s">
        <v>149</v>
      </c>
    </row>
    <row r="7" spans="1:29" ht="15.95" customHeight="1">
      <c r="A7" s="348"/>
      <c r="B7" s="349"/>
      <c r="C7" s="794"/>
      <c r="D7" s="795"/>
      <c r="E7" s="795"/>
      <c r="F7" s="356"/>
      <c r="G7" s="797"/>
      <c r="H7" s="797"/>
      <c r="I7" s="356"/>
      <c r="J7" s="303"/>
      <c r="K7" s="183"/>
      <c r="L7" s="184"/>
      <c r="M7" s="184"/>
      <c r="N7" s="185" t="s">
        <v>148</v>
      </c>
      <c r="O7" s="185"/>
      <c r="P7" s="185"/>
      <c r="Q7" s="185" t="s">
        <v>149</v>
      </c>
      <c r="R7" s="186"/>
      <c r="S7" s="186"/>
      <c r="T7" s="186"/>
      <c r="U7" s="117" t="s">
        <v>151</v>
      </c>
      <c r="V7" s="186"/>
      <c r="W7" s="186"/>
      <c r="X7" s="187" t="s">
        <v>150</v>
      </c>
      <c r="Y7" s="300" t="b">
        <v>0</v>
      </c>
      <c r="Z7" s="117" t="s">
        <v>141</v>
      </c>
      <c r="AB7" s="117" t="b">
        <v>0</v>
      </c>
      <c r="AC7" s="117" t="s">
        <v>146</v>
      </c>
    </row>
    <row r="8" spans="1:29" ht="15.95" customHeight="1">
      <c r="A8" s="359" t="s">
        <v>8</v>
      </c>
      <c r="B8" s="360"/>
      <c r="C8" s="323"/>
      <c r="D8" s="117" t="s">
        <v>138</v>
      </c>
      <c r="E8" s="116"/>
      <c r="F8" s="116"/>
      <c r="G8" s="116"/>
      <c r="N8" s="117" t="s">
        <v>135</v>
      </c>
      <c r="R8" s="188" t="s">
        <v>152</v>
      </c>
      <c r="U8" s="117" t="s">
        <v>153</v>
      </c>
      <c r="V8" s="116"/>
      <c r="W8" s="116"/>
      <c r="X8" s="189"/>
      <c r="Y8" s="2" t="b">
        <v>0</v>
      </c>
      <c r="Z8" s="117" t="s">
        <v>142</v>
      </c>
      <c r="AB8" s="117" t="b">
        <v>0</v>
      </c>
      <c r="AC8" s="117" t="s">
        <v>151</v>
      </c>
    </row>
    <row r="9" spans="1:29" ht="15.95" customHeight="1">
      <c r="A9" s="348"/>
      <c r="B9" s="349"/>
      <c r="C9" s="324" t="s">
        <v>134</v>
      </c>
      <c r="D9" s="191" t="s">
        <v>137</v>
      </c>
      <c r="E9" s="191"/>
      <c r="F9" s="191"/>
      <c r="G9" s="191"/>
      <c r="H9" s="191" t="s">
        <v>136</v>
      </c>
      <c r="I9" s="190"/>
      <c r="J9" s="190" t="s">
        <v>133</v>
      </c>
      <c r="K9" s="190"/>
      <c r="M9" s="191"/>
      <c r="N9" s="191" t="s">
        <v>154</v>
      </c>
      <c r="O9" s="192"/>
      <c r="P9" s="191" t="s">
        <v>252</v>
      </c>
      <c r="Q9" s="117" t="s">
        <v>253</v>
      </c>
      <c r="R9" s="800"/>
      <c r="S9" s="801"/>
      <c r="T9" s="801"/>
      <c r="U9" s="801"/>
      <c r="V9" s="801"/>
      <c r="W9" s="801"/>
      <c r="X9" s="802"/>
      <c r="Y9" s="2" t="b">
        <v>0</v>
      </c>
      <c r="Z9" s="117" t="s">
        <v>143</v>
      </c>
      <c r="AB9" s="117" t="b">
        <v>0</v>
      </c>
      <c r="AC9" s="117" t="s">
        <v>150</v>
      </c>
    </row>
    <row r="10" spans="1:29" ht="18" customHeight="1" thickBot="1">
      <c r="A10" s="383" t="s">
        <v>10</v>
      </c>
      <c r="B10" s="384"/>
      <c r="C10" s="783"/>
      <c r="D10" s="784"/>
      <c r="E10" s="784"/>
      <c r="F10" s="784"/>
      <c r="G10" s="784"/>
      <c r="H10" s="784"/>
      <c r="I10" s="784"/>
      <c r="J10" s="784"/>
      <c r="K10" s="7" t="s">
        <v>11</v>
      </c>
      <c r="M10" s="120"/>
      <c r="N10" s="177" t="s">
        <v>12</v>
      </c>
      <c r="O10" s="178"/>
      <c r="P10" s="325"/>
      <c r="Q10" s="280"/>
      <c r="R10" s="785"/>
      <c r="S10" s="786"/>
      <c r="T10" s="786"/>
      <c r="U10" s="786"/>
      <c r="V10" s="786"/>
      <c r="W10" s="786"/>
      <c r="X10" s="787"/>
      <c r="Y10" s="326" t="b">
        <v>0</v>
      </c>
      <c r="Z10" s="117" t="s">
        <v>153</v>
      </c>
      <c r="AB10" s="117" t="b">
        <v>0</v>
      </c>
      <c r="AC10" s="186" t="s">
        <v>254</v>
      </c>
    </row>
    <row r="11" spans="1:29" ht="8.1" customHeight="1" thickBot="1">
      <c r="A11" s="3"/>
      <c r="B11" s="116"/>
      <c r="C11" s="116"/>
      <c r="D11" s="116"/>
      <c r="E11" s="116"/>
      <c r="F11" s="116"/>
      <c r="G11" s="116"/>
      <c r="H11" s="119"/>
      <c r="I11" s="119"/>
      <c r="J11" s="119"/>
      <c r="K11" s="119"/>
      <c r="L11" s="5"/>
      <c r="M11" s="5"/>
      <c r="N11" s="5"/>
      <c r="O11" s="5"/>
      <c r="P11" s="5"/>
      <c r="Q11" s="5"/>
      <c r="R11" s="119"/>
      <c r="S11" s="119"/>
      <c r="T11" s="119"/>
      <c r="U11" s="119"/>
      <c r="V11" s="119"/>
      <c r="W11" s="119"/>
      <c r="X11" s="119"/>
      <c r="Y11" s="4"/>
    </row>
    <row r="12" spans="1:29" ht="20.100000000000001" customHeight="1" thickBot="1">
      <c r="A12" s="8" t="s">
        <v>13</v>
      </c>
      <c r="B12" s="9" t="s">
        <v>14</v>
      </c>
      <c r="C12" s="390" t="s">
        <v>15</v>
      </c>
      <c r="D12" s="391"/>
      <c r="E12" s="390" t="s">
        <v>16</v>
      </c>
      <c r="F12" s="391"/>
      <c r="G12" s="10" t="s">
        <v>17</v>
      </c>
      <c r="H12" s="390" t="s">
        <v>18</v>
      </c>
      <c r="I12" s="392"/>
      <c r="J12" s="392"/>
      <c r="K12" s="393"/>
      <c r="L12" s="12" t="s">
        <v>19</v>
      </c>
      <c r="M12" s="13"/>
      <c r="N12" s="118" t="s">
        <v>13</v>
      </c>
      <c r="O12" s="390" t="s">
        <v>14</v>
      </c>
      <c r="P12" s="392"/>
      <c r="Q12" s="391"/>
      <c r="R12" s="9" t="s">
        <v>15</v>
      </c>
      <c r="S12" s="14" t="s">
        <v>16</v>
      </c>
      <c r="T12" s="10" t="s">
        <v>17</v>
      </c>
      <c r="U12" s="390" t="s">
        <v>18</v>
      </c>
      <c r="V12" s="392"/>
      <c r="W12" s="392"/>
      <c r="X12" s="393"/>
      <c r="Y12" s="11" t="s">
        <v>128</v>
      </c>
    </row>
    <row r="13" spans="1:29" ht="15.6" customHeight="1">
      <c r="A13" s="15">
        <v>1</v>
      </c>
      <c r="B13" s="121" t="s">
        <v>20</v>
      </c>
      <c r="C13" s="394">
        <v>1217</v>
      </c>
      <c r="D13" s="395"/>
      <c r="E13" s="394">
        <v>50</v>
      </c>
      <c r="F13" s="395"/>
      <c r="G13" s="17">
        <v>14.6</v>
      </c>
      <c r="H13" s="696"/>
      <c r="I13" s="697"/>
      <c r="J13" s="697"/>
      <c r="K13" s="698"/>
      <c r="L13" s="18">
        <f>G13*H13</f>
        <v>0</v>
      </c>
      <c r="M13" s="19"/>
      <c r="N13" s="20">
        <v>161</v>
      </c>
      <c r="O13" s="399" t="s">
        <v>21</v>
      </c>
      <c r="P13" s="400"/>
      <c r="Q13" s="401"/>
      <c r="R13" s="21"/>
      <c r="S13" s="22">
        <v>20</v>
      </c>
      <c r="T13" s="23">
        <v>0.79</v>
      </c>
      <c r="U13" s="788"/>
      <c r="V13" s="789"/>
      <c r="W13" s="789"/>
      <c r="X13" s="790"/>
      <c r="Y13" s="133">
        <f>ABS(T13*U13)</f>
        <v>0</v>
      </c>
    </row>
    <row r="14" spans="1:29" ht="15.6" customHeight="1">
      <c r="A14" s="24">
        <v>2</v>
      </c>
      <c r="B14" s="122" t="s">
        <v>20</v>
      </c>
      <c r="C14" s="405">
        <v>917</v>
      </c>
      <c r="D14" s="406"/>
      <c r="E14" s="405">
        <v>50</v>
      </c>
      <c r="F14" s="406"/>
      <c r="G14" s="26">
        <v>13.7</v>
      </c>
      <c r="H14" s="702"/>
      <c r="I14" s="703"/>
      <c r="J14" s="703"/>
      <c r="K14" s="704"/>
      <c r="L14" s="27">
        <f>G14*H14</f>
        <v>0</v>
      </c>
      <c r="M14" s="19"/>
      <c r="N14" s="28">
        <v>160</v>
      </c>
      <c r="O14" s="410" t="s">
        <v>22</v>
      </c>
      <c r="P14" s="411"/>
      <c r="Q14" s="412"/>
      <c r="R14" s="30"/>
      <c r="S14" s="31">
        <v>30</v>
      </c>
      <c r="T14" s="32">
        <v>0.6</v>
      </c>
      <c r="U14" s="776"/>
      <c r="V14" s="777"/>
      <c r="W14" s="777"/>
      <c r="X14" s="779"/>
      <c r="Y14" s="134">
        <f t="shared" ref="Y14:Y28" si="0">ABS(T14*U14)</f>
        <v>0</v>
      </c>
    </row>
    <row r="15" spans="1:29" ht="15.6" customHeight="1">
      <c r="A15" s="35">
        <v>3</v>
      </c>
      <c r="B15" s="123" t="s">
        <v>20</v>
      </c>
      <c r="C15" s="416">
        <v>617</v>
      </c>
      <c r="D15" s="417"/>
      <c r="E15" s="416">
        <v>50</v>
      </c>
      <c r="F15" s="417"/>
      <c r="G15" s="32">
        <v>11.3</v>
      </c>
      <c r="H15" s="722"/>
      <c r="I15" s="723"/>
      <c r="J15" s="723"/>
      <c r="K15" s="724"/>
      <c r="L15" s="36">
        <f t="shared" ref="L15:L60" si="1">G15*H15</f>
        <v>0</v>
      </c>
      <c r="M15" s="19"/>
      <c r="N15" s="15">
        <v>151</v>
      </c>
      <c r="O15" s="421" t="s">
        <v>23</v>
      </c>
      <c r="P15" s="422"/>
      <c r="Q15" s="423"/>
      <c r="R15" s="38"/>
      <c r="S15" s="16">
        <v>30</v>
      </c>
      <c r="T15" s="17">
        <v>0.8</v>
      </c>
      <c r="U15" s="780"/>
      <c r="V15" s="781"/>
      <c r="W15" s="781"/>
      <c r="X15" s="782"/>
      <c r="Y15" s="134">
        <f t="shared" si="0"/>
        <v>0</v>
      </c>
    </row>
    <row r="16" spans="1:29" ht="15.6" customHeight="1">
      <c r="A16" s="35">
        <v>64</v>
      </c>
      <c r="B16" s="39" t="s">
        <v>24</v>
      </c>
      <c r="C16" s="427"/>
      <c r="D16" s="428"/>
      <c r="E16" s="427"/>
      <c r="F16" s="428"/>
      <c r="G16" s="41">
        <v>0.6</v>
      </c>
      <c r="H16" s="773"/>
      <c r="I16" s="774"/>
      <c r="J16" s="774"/>
      <c r="K16" s="775"/>
      <c r="L16" s="36">
        <f t="shared" si="1"/>
        <v>0</v>
      </c>
      <c r="M16" s="19"/>
      <c r="N16" s="35">
        <v>152</v>
      </c>
      <c r="O16" s="416" t="s">
        <v>25</v>
      </c>
      <c r="P16" s="432"/>
      <c r="Q16" s="417"/>
      <c r="R16" s="30"/>
      <c r="S16" s="31">
        <v>30</v>
      </c>
      <c r="T16" s="32">
        <v>0.8</v>
      </c>
      <c r="U16" s="776"/>
      <c r="V16" s="777"/>
      <c r="W16" s="777"/>
      <c r="X16" s="778"/>
      <c r="Y16" s="135">
        <f t="shared" si="0"/>
        <v>0</v>
      </c>
    </row>
    <row r="17" spans="1:25" ht="15.6" customHeight="1">
      <c r="A17" s="43">
        <v>6</v>
      </c>
      <c r="B17" s="124" t="s">
        <v>26</v>
      </c>
      <c r="C17" s="421">
        <v>1805</v>
      </c>
      <c r="D17" s="423"/>
      <c r="E17" s="421" t="s">
        <v>27</v>
      </c>
      <c r="F17" s="423"/>
      <c r="G17" s="45">
        <v>15.2</v>
      </c>
      <c r="H17" s="719"/>
      <c r="I17" s="720"/>
      <c r="J17" s="720"/>
      <c r="K17" s="721"/>
      <c r="L17" s="18">
        <f t="shared" si="1"/>
        <v>0</v>
      </c>
      <c r="M17" s="19"/>
      <c r="N17" s="437" t="s">
        <v>28</v>
      </c>
      <c r="O17" s="438"/>
      <c r="P17" s="438"/>
      <c r="Q17" s="438"/>
      <c r="R17" s="438"/>
      <c r="S17" s="438"/>
      <c r="T17" s="438"/>
      <c r="U17" s="439" t="s">
        <v>29</v>
      </c>
      <c r="V17" s="438"/>
      <c r="W17" s="438"/>
      <c r="X17" s="46"/>
      <c r="Y17" s="136"/>
    </row>
    <row r="18" spans="1:25" ht="15.6" customHeight="1">
      <c r="A18" s="24">
        <v>7</v>
      </c>
      <c r="B18" s="122" t="s">
        <v>30</v>
      </c>
      <c r="C18" s="405">
        <v>1802</v>
      </c>
      <c r="D18" s="406"/>
      <c r="E18" s="405" t="s">
        <v>27</v>
      </c>
      <c r="F18" s="406"/>
      <c r="G18" s="26">
        <v>8.4</v>
      </c>
      <c r="H18" s="702"/>
      <c r="I18" s="703"/>
      <c r="J18" s="703"/>
      <c r="K18" s="704"/>
      <c r="L18" s="27">
        <f t="shared" si="1"/>
        <v>0</v>
      </c>
      <c r="M18" s="19"/>
      <c r="N18" s="43">
        <v>220</v>
      </c>
      <c r="O18" s="440" t="s">
        <v>31</v>
      </c>
      <c r="P18" s="441"/>
      <c r="Q18" s="442"/>
      <c r="R18" s="44" t="s">
        <v>32</v>
      </c>
      <c r="S18" s="44">
        <v>20</v>
      </c>
      <c r="T18" s="45">
        <v>3.7</v>
      </c>
      <c r="U18" s="327"/>
      <c r="V18" s="769"/>
      <c r="W18" s="744"/>
      <c r="X18" s="768"/>
      <c r="Y18" s="134">
        <f>ABS(T18*V18)</f>
        <v>0</v>
      </c>
    </row>
    <row r="19" spans="1:25" ht="15.6" customHeight="1">
      <c r="A19" s="24">
        <v>8</v>
      </c>
      <c r="B19" s="122" t="s">
        <v>33</v>
      </c>
      <c r="C19" s="405">
        <v>1812</v>
      </c>
      <c r="D19" s="406"/>
      <c r="E19" s="405">
        <v>50</v>
      </c>
      <c r="F19" s="406"/>
      <c r="G19" s="48">
        <v>3.92</v>
      </c>
      <c r="H19" s="702"/>
      <c r="I19" s="703"/>
      <c r="J19" s="703"/>
      <c r="K19" s="704"/>
      <c r="L19" s="27">
        <f t="shared" si="1"/>
        <v>0</v>
      </c>
      <c r="M19" s="19"/>
      <c r="N19" s="24">
        <v>221</v>
      </c>
      <c r="O19" s="458" t="s">
        <v>34</v>
      </c>
      <c r="P19" s="459"/>
      <c r="Q19" s="460"/>
      <c r="R19" s="25" t="s">
        <v>35</v>
      </c>
      <c r="S19" s="25">
        <v>20</v>
      </c>
      <c r="T19" s="26">
        <v>4.5999999999999996</v>
      </c>
      <c r="U19" s="329"/>
      <c r="V19" s="770"/>
      <c r="W19" s="759"/>
      <c r="X19" s="771"/>
      <c r="Y19" s="135">
        <f>ABS(T19*V19)</f>
        <v>0</v>
      </c>
    </row>
    <row r="20" spans="1:25" ht="15.6" customHeight="1">
      <c r="A20" s="24">
        <v>135</v>
      </c>
      <c r="B20" s="125" t="s">
        <v>36</v>
      </c>
      <c r="C20" s="405">
        <v>1800</v>
      </c>
      <c r="D20" s="406"/>
      <c r="E20" s="405">
        <v>50</v>
      </c>
      <c r="F20" s="406"/>
      <c r="G20" s="50">
        <v>1.8</v>
      </c>
      <c r="H20" s="702"/>
      <c r="I20" s="703"/>
      <c r="J20" s="703"/>
      <c r="K20" s="704"/>
      <c r="L20" s="27">
        <f t="shared" si="1"/>
        <v>0</v>
      </c>
      <c r="M20" s="19"/>
      <c r="N20" s="24">
        <v>222</v>
      </c>
      <c r="O20" s="464" t="s">
        <v>37</v>
      </c>
      <c r="P20" s="465"/>
      <c r="Q20" s="466"/>
      <c r="R20" s="25" t="s">
        <v>38</v>
      </c>
      <c r="S20" s="25">
        <v>20</v>
      </c>
      <c r="T20" s="26">
        <v>5.9</v>
      </c>
      <c r="U20" s="330"/>
      <c r="V20" s="772"/>
      <c r="W20" s="736"/>
      <c r="X20" s="764"/>
      <c r="Y20" s="134">
        <f>ABS(T20*V20)</f>
        <v>0</v>
      </c>
    </row>
    <row r="21" spans="1:25" ht="15.6" customHeight="1">
      <c r="A21" s="35">
        <v>128</v>
      </c>
      <c r="B21" s="126" t="s">
        <v>39</v>
      </c>
      <c r="C21" s="405">
        <v>1800</v>
      </c>
      <c r="D21" s="406"/>
      <c r="E21" s="416"/>
      <c r="F21" s="417"/>
      <c r="G21" s="52">
        <v>13</v>
      </c>
      <c r="H21" s="755"/>
      <c r="I21" s="756"/>
      <c r="J21" s="756"/>
      <c r="K21" s="757"/>
      <c r="L21" s="36">
        <f t="shared" si="1"/>
        <v>0</v>
      </c>
      <c r="M21" s="19"/>
      <c r="N21" s="53">
        <v>223</v>
      </c>
      <c r="O21" s="449" t="s">
        <v>40</v>
      </c>
      <c r="P21" s="450"/>
      <c r="Q21" s="451"/>
      <c r="R21" s="452" t="s">
        <v>41</v>
      </c>
      <c r="S21" s="453"/>
      <c r="T21" s="41">
        <v>0.6</v>
      </c>
      <c r="U21" s="454" t="str">
        <f>IF(SUM(V18:X20)=0,"",SUMIF(U18:X20,"付",V18:X20))</f>
        <v/>
      </c>
      <c r="V21" s="455"/>
      <c r="W21" s="456"/>
      <c r="X21" s="457"/>
      <c r="Y21" s="135">
        <f>IF(SUM(V18:X20)=0,0,ABS(T21*U21))</f>
        <v>0</v>
      </c>
    </row>
    <row r="22" spans="1:25" ht="15.6" customHeight="1">
      <c r="A22" s="43">
        <v>9</v>
      </c>
      <c r="B22" s="124" t="s">
        <v>26</v>
      </c>
      <c r="C22" s="421">
        <v>1505</v>
      </c>
      <c r="D22" s="423"/>
      <c r="E22" s="421" t="s">
        <v>27</v>
      </c>
      <c r="F22" s="423"/>
      <c r="G22" s="45">
        <v>13.6</v>
      </c>
      <c r="H22" s="719"/>
      <c r="I22" s="720"/>
      <c r="J22" s="720"/>
      <c r="K22" s="721"/>
      <c r="L22" s="18">
        <f t="shared" si="1"/>
        <v>0</v>
      </c>
      <c r="M22" s="19"/>
      <c r="N22" s="54">
        <v>231</v>
      </c>
      <c r="O22" s="470" t="s">
        <v>42</v>
      </c>
      <c r="P22" s="471"/>
      <c r="Q22" s="472"/>
      <c r="R22" s="56"/>
      <c r="S22" s="56"/>
      <c r="T22" s="17">
        <v>4.5</v>
      </c>
      <c r="U22" s="743"/>
      <c r="V22" s="744"/>
      <c r="W22" s="744"/>
      <c r="X22" s="768"/>
      <c r="Y22" s="134">
        <f t="shared" si="0"/>
        <v>0</v>
      </c>
    </row>
    <row r="23" spans="1:25" ht="15.6" customHeight="1">
      <c r="A23" s="24">
        <v>10</v>
      </c>
      <c r="B23" s="122" t="s">
        <v>30</v>
      </c>
      <c r="C23" s="405">
        <v>1502</v>
      </c>
      <c r="D23" s="406"/>
      <c r="E23" s="405" t="s">
        <v>27</v>
      </c>
      <c r="F23" s="406"/>
      <c r="G23" s="26">
        <v>7.5</v>
      </c>
      <c r="H23" s="702"/>
      <c r="I23" s="703"/>
      <c r="J23" s="703"/>
      <c r="K23" s="704"/>
      <c r="L23" s="27">
        <f t="shared" si="1"/>
        <v>0</v>
      </c>
      <c r="M23" s="19"/>
      <c r="N23" s="43">
        <v>18</v>
      </c>
      <c r="O23" s="440" t="s">
        <v>43</v>
      </c>
      <c r="P23" s="441"/>
      <c r="Q23" s="442"/>
      <c r="R23" s="56"/>
      <c r="S23" s="56"/>
      <c r="T23" s="45">
        <v>3.3</v>
      </c>
      <c r="U23" s="743"/>
      <c r="V23" s="744"/>
      <c r="W23" s="744"/>
      <c r="X23" s="768"/>
      <c r="Y23" s="135">
        <f t="shared" si="0"/>
        <v>0</v>
      </c>
    </row>
    <row r="24" spans="1:25" ht="15.6" customHeight="1">
      <c r="A24" s="24">
        <v>11</v>
      </c>
      <c r="B24" s="122" t="s">
        <v>33</v>
      </c>
      <c r="C24" s="405">
        <v>1512</v>
      </c>
      <c r="D24" s="406"/>
      <c r="E24" s="405">
        <v>50</v>
      </c>
      <c r="F24" s="406"/>
      <c r="G24" s="48">
        <v>3.5</v>
      </c>
      <c r="H24" s="702"/>
      <c r="I24" s="703"/>
      <c r="J24" s="703"/>
      <c r="K24" s="704"/>
      <c r="L24" s="27">
        <f t="shared" si="1"/>
        <v>0</v>
      </c>
      <c r="M24" s="19"/>
      <c r="N24" s="28">
        <v>102</v>
      </c>
      <c r="O24" s="476" t="s">
        <v>44</v>
      </c>
      <c r="P24" s="477"/>
      <c r="Q24" s="478"/>
      <c r="R24" s="59"/>
      <c r="S24" s="59"/>
      <c r="T24" s="32">
        <v>4.5999999999999996</v>
      </c>
      <c r="U24" s="735"/>
      <c r="V24" s="736"/>
      <c r="W24" s="736"/>
      <c r="X24" s="737"/>
      <c r="Y24" s="134">
        <f t="shared" si="0"/>
        <v>0</v>
      </c>
    </row>
    <row r="25" spans="1:25" ht="15.6" customHeight="1">
      <c r="A25" s="24">
        <v>136</v>
      </c>
      <c r="B25" s="125" t="s">
        <v>36</v>
      </c>
      <c r="C25" s="405">
        <v>1500</v>
      </c>
      <c r="D25" s="406"/>
      <c r="E25" s="405">
        <v>50</v>
      </c>
      <c r="F25" s="406"/>
      <c r="G25" s="50">
        <v>1.5</v>
      </c>
      <c r="H25" s="702"/>
      <c r="I25" s="703"/>
      <c r="J25" s="703"/>
      <c r="K25" s="704"/>
      <c r="L25" s="27">
        <f t="shared" si="1"/>
        <v>0</v>
      </c>
      <c r="M25" s="19"/>
      <c r="N25" s="60">
        <v>551</v>
      </c>
      <c r="O25" s="482" t="s">
        <v>45</v>
      </c>
      <c r="P25" s="483"/>
      <c r="Q25" s="484"/>
      <c r="R25" s="44" t="s">
        <v>46</v>
      </c>
      <c r="S25" s="61"/>
      <c r="T25" s="45">
        <v>11.5</v>
      </c>
      <c r="U25" s="743"/>
      <c r="V25" s="744"/>
      <c r="W25" s="744"/>
      <c r="X25" s="768"/>
      <c r="Y25" s="137">
        <f t="shared" si="0"/>
        <v>0</v>
      </c>
    </row>
    <row r="26" spans="1:25" ht="15.6" customHeight="1">
      <c r="A26" s="35">
        <v>129</v>
      </c>
      <c r="B26" s="126" t="s">
        <v>39</v>
      </c>
      <c r="C26" s="416">
        <v>1500</v>
      </c>
      <c r="D26" s="417"/>
      <c r="E26" s="485" ph="1"/>
      <c r="F26" s="486"/>
      <c r="G26" s="52">
        <v>12.1</v>
      </c>
      <c r="H26" s="755"/>
      <c r="I26" s="756"/>
      <c r="J26" s="756"/>
      <c r="K26" s="757"/>
      <c r="L26" s="36">
        <f t="shared" si="1"/>
        <v>0</v>
      </c>
      <c r="M26" s="19"/>
      <c r="N26" s="28">
        <v>553</v>
      </c>
      <c r="O26" s="410" t="s">
        <v>45</v>
      </c>
      <c r="P26" s="411"/>
      <c r="Q26" s="412"/>
      <c r="R26" s="31" t="s">
        <v>47</v>
      </c>
      <c r="S26" s="30"/>
      <c r="T26" s="32">
        <v>16</v>
      </c>
      <c r="U26" s="735"/>
      <c r="V26" s="736"/>
      <c r="W26" s="736"/>
      <c r="X26" s="764"/>
      <c r="Y26" s="36">
        <f t="shared" si="0"/>
        <v>0</v>
      </c>
    </row>
    <row r="27" spans="1:25" ht="15.6" customHeight="1">
      <c r="A27" s="43">
        <v>12</v>
      </c>
      <c r="B27" s="124" t="s">
        <v>26</v>
      </c>
      <c r="C27" s="421">
        <v>1205</v>
      </c>
      <c r="D27" s="423"/>
      <c r="E27" s="421" t="s">
        <v>27</v>
      </c>
      <c r="F27" s="423"/>
      <c r="G27" s="45">
        <v>11.3</v>
      </c>
      <c r="H27" s="719"/>
      <c r="I27" s="720"/>
      <c r="J27" s="720"/>
      <c r="K27" s="721"/>
      <c r="L27" s="18">
        <f t="shared" si="1"/>
        <v>0</v>
      </c>
      <c r="M27" s="19"/>
      <c r="N27" s="54">
        <v>500</v>
      </c>
      <c r="O27" s="488" t="s">
        <v>48</v>
      </c>
      <c r="P27" s="489"/>
      <c r="Q27" s="490"/>
      <c r="R27" s="16" t="s">
        <v>49</v>
      </c>
      <c r="S27" s="16">
        <v>20</v>
      </c>
      <c r="T27" s="63">
        <v>12</v>
      </c>
      <c r="U27" s="765"/>
      <c r="V27" s="766"/>
      <c r="W27" s="766"/>
      <c r="X27" s="767"/>
      <c r="Y27" s="18">
        <f t="shared" si="0"/>
        <v>0</v>
      </c>
    </row>
    <row r="28" spans="1:25" ht="15.6" customHeight="1">
      <c r="A28" s="24">
        <v>13</v>
      </c>
      <c r="B28" s="122" t="s">
        <v>30</v>
      </c>
      <c r="C28" s="405">
        <v>1202</v>
      </c>
      <c r="D28" s="406"/>
      <c r="E28" s="405" t="s">
        <v>27</v>
      </c>
      <c r="F28" s="406"/>
      <c r="G28" s="26">
        <v>6.4</v>
      </c>
      <c r="H28" s="702"/>
      <c r="I28" s="703"/>
      <c r="J28" s="703"/>
      <c r="K28" s="704"/>
      <c r="L28" s="27">
        <f t="shared" si="1"/>
        <v>0</v>
      </c>
      <c r="M28" s="19"/>
      <c r="N28" s="28">
        <v>502</v>
      </c>
      <c r="O28" s="410" t="s">
        <v>50</v>
      </c>
      <c r="P28" s="411"/>
      <c r="Q28" s="412"/>
      <c r="R28" s="31" t="s">
        <v>51</v>
      </c>
      <c r="S28" s="42">
        <v>20</v>
      </c>
      <c r="T28" s="52">
        <v>6</v>
      </c>
      <c r="U28" s="736"/>
      <c r="V28" s="736"/>
      <c r="W28" s="736"/>
      <c r="X28" s="737"/>
      <c r="Y28" s="36">
        <f t="shared" si="0"/>
        <v>0</v>
      </c>
    </row>
    <row r="29" spans="1:25" ht="15.6" customHeight="1">
      <c r="A29" s="24">
        <v>14</v>
      </c>
      <c r="B29" s="122" t="s">
        <v>52</v>
      </c>
      <c r="C29" s="405">
        <v>1212</v>
      </c>
      <c r="D29" s="406"/>
      <c r="E29" s="405">
        <v>50</v>
      </c>
      <c r="F29" s="406"/>
      <c r="G29" s="48">
        <v>3.14</v>
      </c>
      <c r="H29" s="702"/>
      <c r="I29" s="703"/>
      <c r="J29" s="703"/>
      <c r="K29" s="704"/>
      <c r="L29" s="27">
        <f t="shared" si="1"/>
        <v>0</v>
      </c>
      <c r="M29" s="19"/>
      <c r="N29" s="54">
        <v>510</v>
      </c>
      <c r="O29" s="482" t="s">
        <v>53</v>
      </c>
      <c r="P29" s="483"/>
      <c r="Q29" s="484"/>
      <c r="R29" s="16" t="s">
        <v>49</v>
      </c>
      <c r="S29" s="16">
        <v>20</v>
      </c>
      <c r="T29" s="17">
        <v>12</v>
      </c>
      <c r="U29" s="743"/>
      <c r="V29" s="744"/>
      <c r="W29" s="744"/>
      <c r="X29" s="745"/>
      <c r="Y29" s="138">
        <f t="shared" ref="Y29:Y32" si="2">IF(U29="不要",0,T29*U29)</f>
        <v>0</v>
      </c>
    </row>
    <row r="30" spans="1:25" ht="15.6" customHeight="1">
      <c r="A30" s="24">
        <v>137</v>
      </c>
      <c r="B30" s="125" t="s">
        <v>36</v>
      </c>
      <c r="C30" s="405">
        <v>1200</v>
      </c>
      <c r="D30" s="406"/>
      <c r="E30" s="405">
        <v>50</v>
      </c>
      <c r="F30" s="406"/>
      <c r="G30" s="50">
        <v>1.2</v>
      </c>
      <c r="H30" s="702"/>
      <c r="I30" s="703"/>
      <c r="J30" s="703"/>
      <c r="K30" s="704"/>
      <c r="L30" s="27">
        <f t="shared" si="1"/>
        <v>0</v>
      </c>
      <c r="M30" s="19"/>
      <c r="N30" s="64">
        <v>512</v>
      </c>
      <c r="O30" s="498" t="s">
        <v>54</v>
      </c>
      <c r="P30" s="499"/>
      <c r="Q30" s="500"/>
      <c r="R30" s="25" t="s">
        <v>51</v>
      </c>
      <c r="S30" s="25">
        <v>20</v>
      </c>
      <c r="T30" s="26">
        <v>6</v>
      </c>
      <c r="U30" s="758"/>
      <c r="V30" s="759"/>
      <c r="W30" s="759"/>
      <c r="X30" s="760"/>
      <c r="Y30" s="139">
        <f t="shared" si="2"/>
        <v>0</v>
      </c>
    </row>
    <row r="31" spans="1:25" ht="15.6" customHeight="1">
      <c r="A31" s="35">
        <v>130</v>
      </c>
      <c r="B31" s="126" t="s">
        <v>39</v>
      </c>
      <c r="C31" s="416">
        <v>1200</v>
      </c>
      <c r="D31" s="417"/>
      <c r="E31" s="485" ph="1"/>
      <c r="F31" s="486"/>
      <c r="G31" s="52">
        <v>11.2</v>
      </c>
      <c r="H31" s="755"/>
      <c r="I31" s="756"/>
      <c r="J31" s="756"/>
      <c r="K31" s="757"/>
      <c r="L31" s="36">
        <f t="shared" si="1"/>
        <v>0</v>
      </c>
      <c r="M31" s="19"/>
      <c r="N31" s="28">
        <v>514</v>
      </c>
      <c r="O31" s="476" t="s">
        <v>55</v>
      </c>
      <c r="P31" s="477"/>
      <c r="Q31" s="478"/>
      <c r="R31" s="31" t="s">
        <v>56</v>
      </c>
      <c r="S31" s="31"/>
      <c r="T31" s="32">
        <v>1.2</v>
      </c>
      <c r="U31" s="735"/>
      <c r="V31" s="736"/>
      <c r="W31" s="736"/>
      <c r="X31" s="737"/>
      <c r="Y31" s="140">
        <f t="shared" si="2"/>
        <v>0</v>
      </c>
    </row>
    <row r="32" spans="1:25" ht="15.6" customHeight="1">
      <c r="A32" s="43">
        <v>15</v>
      </c>
      <c r="B32" s="124" t="s">
        <v>26</v>
      </c>
      <c r="C32" s="421" t="s">
        <v>57</v>
      </c>
      <c r="D32" s="423"/>
      <c r="E32" s="44" t="s">
        <v>27</v>
      </c>
      <c r="F32" s="65"/>
      <c r="G32" s="45">
        <v>9.1</v>
      </c>
      <c r="H32" s="719"/>
      <c r="I32" s="720"/>
      <c r="J32" s="720"/>
      <c r="K32" s="721"/>
      <c r="L32" s="18">
        <f t="shared" si="1"/>
        <v>0</v>
      </c>
      <c r="M32" s="19"/>
      <c r="N32" s="495" t="s">
        <v>58</v>
      </c>
      <c r="O32" s="496"/>
      <c r="P32" s="496"/>
      <c r="Q32" s="496"/>
      <c r="R32" s="496"/>
      <c r="S32" s="496"/>
      <c r="T32" s="496"/>
      <c r="U32" s="496"/>
      <c r="V32" s="496"/>
      <c r="W32" s="496"/>
      <c r="X32" s="497"/>
      <c r="Y32" s="141">
        <f t="shared" si="2"/>
        <v>0</v>
      </c>
    </row>
    <row r="33" spans="1:26" ht="15.6" customHeight="1">
      <c r="A33" s="24">
        <v>16</v>
      </c>
      <c r="B33" s="122" t="s">
        <v>30</v>
      </c>
      <c r="C33" s="405" t="s">
        <v>59</v>
      </c>
      <c r="D33" s="406"/>
      <c r="E33" s="25" t="s">
        <v>27</v>
      </c>
      <c r="F33" s="68"/>
      <c r="G33" s="26">
        <v>5.3</v>
      </c>
      <c r="H33" s="702"/>
      <c r="I33" s="703"/>
      <c r="J33" s="703"/>
      <c r="K33" s="704"/>
      <c r="L33" s="27">
        <f t="shared" si="1"/>
        <v>0</v>
      </c>
      <c r="M33" s="19"/>
      <c r="N33" s="43">
        <v>254</v>
      </c>
      <c r="O33" s="421" t="s">
        <v>60</v>
      </c>
      <c r="P33" s="422"/>
      <c r="Q33" s="174"/>
      <c r="R33" s="66">
        <v>1800</v>
      </c>
      <c r="S33" s="66">
        <v>5</v>
      </c>
      <c r="T33" s="67">
        <v>5.26</v>
      </c>
      <c r="U33" s="743"/>
      <c r="V33" s="744"/>
      <c r="W33" s="744"/>
      <c r="X33" s="745"/>
      <c r="Y33" s="142">
        <f>T33*U33</f>
        <v>0</v>
      </c>
    </row>
    <row r="34" spans="1:26" ht="15.6" customHeight="1">
      <c r="A34" s="24">
        <v>17</v>
      </c>
      <c r="B34" s="122" t="s">
        <v>33</v>
      </c>
      <c r="C34" s="405" t="s">
        <v>61</v>
      </c>
      <c r="D34" s="406"/>
      <c r="E34" s="405">
        <v>50</v>
      </c>
      <c r="F34" s="406"/>
      <c r="G34" s="26">
        <v>2.8</v>
      </c>
      <c r="H34" s="702"/>
      <c r="I34" s="703"/>
      <c r="J34" s="703"/>
      <c r="K34" s="704"/>
      <c r="L34" s="27">
        <f t="shared" si="1"/>
        <v>0</v>
      </c>
      <c r="M34" s="19"/>
      <c r="N34" s="24">
        <v>255</v>
      </c>
      <c r="O34" s="405" t="s">
        <v>60</v>
      </c>
      <c r="P34" s="504"/>
      <c r="Q34" s="69"/>
      <c r="R34" s="25">
        <v>1500</v>
      </c>
      <c r="S34" s="25">
        <v>5</v>
      </c>
      <c r="T34" s="26">
        <v>4.46</v>
      </c>
      <c r="U34" s="758"/>
      <c r="V34" s="759"/>
      <c r="W34" s="759"/>
      <c r="X34" s="760"/>
      <c r="Y34" s="143">
        <f>ABS(T34*U34)</f>
        <v>0</v>
      </c>
    </row>
    <row r="35" spans="1:26" ht="15.6" customHeight="1">
      <c r="A35" s="24">
        <v>138</v>
      </c>
      <c r="B35" s="125" t="s">
        <v>36</v>
      </c>
      <c r="C35" s="405">
        <v>900</v>
      </c>
      <c r="D35" s="406"/>
      <c r="E35" s="405">
        <v>50</v>
      </c>
      <c r="F35" s="406"/>
      <c r="G35" s="50">
        <v>0.9</v>
      </c>
      <c r="H35" s="702"/>
      <c r="I35" s="703"/>
      <c r="J35" s="703"/>
      <c r="K35" s="704"/>
      <c r="L35" s="27">
        <f t="shared" si="1"/>
        <v>0</v>
      </c>
      <c r="M35" s="19"/>
      <c r="N35" s="24">
        <v>256</v>
      </c>
      <c r="O35" s="405" t="s">
        <v>60</v>
      </c>
      <c r="P35" s="504"/>
      <c r="Q35" s="69"/>
      <c r="R35" s="25">
        <v>1200</v>
      </c>
      <c r="S35" s="25">
        <v>5</v>
      </c>
      <c r="T35" s="26">
        <v>3.7</v>
      </c>
      <c r="U35" s="758"/>
      <c r="V35" s="759"/>
      <c r="W35" s="759"/>
      <c r="X35" s="760"/>
      <c r="Y35" s="143">
        <f t="shared" ref="Y35:Y37" si="3">ABS(T35*U35)</f>
        <v>0</v>
      </c>
    </row>
    <row r="36" spans="1:26" ht="15.6" customHeight="1">
      <c r="A36" s="35">
        <v>131</v>
      </c>
      <c r="B36" s="127" t="s">
        <v>39</v>
      </c>
      <c r="C36" s="416">
        <v>900</v>
      </c>
      <c r="D36" s="417"/>
      <c r="E36" s="485" ph="1"/>
      <c r="F36" s="486"/>
      <c r="G36" s="52">
        <v>10.3</v>
      </c>
      <c r="H36" s="755"/>
      <c r="I36" s="756"/>
      <c r="J36" s="756"/>
      <c r="K36" s="757"/>
      <c r="L36" s="36">
        <f t="shared" si="1"/>
        <v>0</v>
      </c>
      <c r="M36" s="19"/>
      <c r="N36" s="24">
        <v>257</v>
      </c>
      <c r="O36" s="405" t="s">
        <v>60</v>
      </c>
      <c r="P36" s="504"/>
      <c r="Q36" s="69"/>
      <c r="R36" s="25">
        <v>900</v>
      </c>
      <c r="S36" s="25">
        <v>5</v>
      </c>
      <c r="T36" s="26">
        <v>2.92</v>
      </c>
      <c r="U36" s="758"/>
      <c r="V36" s="759"/>
      <c r="W36" s="759"/>
      <c r="X36" s="760"/>
      <c r="Y36" s="143">
        <f t="shared" si="3"/>
        <v>0</v>
      </c>
    </row>
    <row r="37" spans="1:26" ht="15.6" customHeight="1">
      <c r="A37" s="15">
        <v>28</v>
      </c>
      <c r="B37" s="121" t="s">
        <v>126</v>
      </c>
      <c r="C37" s="421" t="s">
        <v>62</v>
      </c>
      <c r="D37" s="423"/>
      <c r="E37" s="421" t="s">
        <v>63</v>
      </c>
      <c r="F37" s="423"/>
      <c r="G37" s="17">
        <v>13.5</v>
      </c>
      <c r="H37" s="719"/>
      <c r="I37" s="720"/>
      <c r="J37" s="720"/>
      <c r="K37" s="721"/>
      <c r="L37" s="18">
        <f t="shared" si="1"/>
        <v>0</v>
      </c>
      <c r="M37" s="19"/>
      <c r="N37" s="70">
        <v>258</v>
      </c>
      <c r="O37" s="505" t="s">
        <v>60</v>
      </c>
      <c r="P37" s="506"/>
      <c r="Q37" s="72"/>
      <c r="R37" s="73">
        <v>600</v>
      </c>
      <c r="S37" s="73">
        <v>5</v>
      </c>
      <c r="T37" s="74">
        <v>2.14</v>
      </c>
      <c r="U37" s="761"/>
      <c r="V37" s="762"/>
      <c r="W37" s="762"/>
      <c r="X37" s="763"/>
      <c r="Y37" s="143">
        <f t="shared" si="3"/>
        <v>0</v>
      </c>
    </row>
    <row r="38" spans="1:26" ht="15.6" customHeight="1">
      <c r="A38" s="24">
        <v>21</v>
      </c>
      <c r="B38" s="77" t="s">
        <v>64</v>
      </c>
      <c r="C38" s="405"/>
      <c r="D38" s="406"/>
      <c r="E38" s="405" t="s">
        <v>63</v>
      </c>
      <c r="F38" s="406"/>
      <c r="G38" s="26">
        <v>14</v>
      </c>
      <c r="H38" s="702"/>
      <c r="I38" s="703"/>
      <c r="J38" s="703"/>
      <c r="K38" s="704"/>
      <c r="L38" s="27">
        <f t="shared" si="1"/>
        <v>0</v>
      </c>
      <c r="M38" s="19"/>
      <c r="N38" s="78">
        <v>3003</v>
      </c>
      <c r="O38" s="482" t="s">
        <v>65</v>
      </c>
      <c r="P38" s="483"/>
      <c r="Q38" s="55"/>
      <c r="R38" s="79" t="s">
        <v>132</v>
      </c>
      <c r="S38" s="44">
        <v>100</v>
      </c>
      <c r="T38" s="80">
        <v>0</v>
      </c>
      <c r="U38" s="746"/>
      <c r="V38" s="747"/>
      <c r="W38" s="747"/>
      <c r="X38" s="748"/>
      <c r="Y38" s="144">
        <f>ABS(T39*U39)</f>
        <v>0</v>
      </c>
    </row>
    <row r="39" spans="1:26" ht="15.6" customHeight="1">
      <c r="A39" s="24">
        <v>118</v>
      </c>
      <c r="B39" s="122" t="s">
        <v>125</v>
      </c>
      <c r="C39" s="513"/>
      <c r="D39" s="514"/>
      <c r="E39" s="515"/>
      <c r="F39" s="516"/>
      <c r="G39" s="26">
        <v>3.8</v>
      </c>
      <c r="H39" s="749"/>
      <c r="I39" s="750"/>
      <c r="J39" s="750"/>
      <c r="K39" s="751"/>
      <c r="L39" s="27">
        <f t="shared" si="1"/>
        <v>0</v>
      </c>
      <c r="M39" s="19"/>
      <c r="N39" s="81">
        <v>182</v>
      </c>
      <c r="O39" s="520" t="s">
        <v>67</v>
      </c>
      <c r="P39" s="521"/>
      <c r="Q39" s="82"/>
      <c r="R39" s="83"/>
      <c r="S39" s="84">
        <v>50</v>
      </c>
      <c r="T39" s="85">
        <v>0.4</v>
      </c>
      <c r="U39" s="752"/>
      <c r="V39" s="753"/>
      <c r="W39" s="753"/>
      <c r="X39" s="754"/>
      <c r="Y39" s="144">
        <f>ABS(T40*U40)</f>
        <v>0</v>
      </c>
    </row>
    <row r="40" spans="1:26" ht="15.6" customHeight="1">
      <c r="A40" s="28">
        <v>22</v>
      </c>
      <c r="B40" s="86" t="s">
        <v>68</v>
      </c>
      <c r="C40" s="525"/>
      <c r="D40" s="526"/>
      <c r="E40" s="485" ph="1"/>
      <c r="F40" s="486"/>
      <c r="G40" s="32">
        <v>24</v>
      </c>
      <c r="H40" s="722"/>
      <c r="I40" s="723"/>
      <c r="J40" s="723"/>
      <c r="K40" s="724"/>
      <c r="L40" s="36">
        <f t="shared" si="1"/>
        <v>0</v>
      </c>
      <c r="M40" s="19"/>
      <c r="N40" s="53">
        <v>122</v>
      </c>
      <c r="O40" s="470" t="s">
        <v>69</v>
      </c>
      <c r="P40" s="471"/>
      <c r="Q40" s="87"/>
      <c r="R40" s="88" t="s">
        <v>70</v>
      </c>
      <c r="S40" s="40"/>
      <c r="T40" s="41">
        <v>20</v>
      </c>
      <c r="U40" s="738"/>
      <c r="V40" s="456"/>
      <c r="W40" s="456"/>
      <c r="X40" s="739"/>
      <c r="Y40" s="144">
        <f>ABS(T41*U41)</f>
        <v>0</v>
      </c>
    </row>
    <row r="41" spans="1:26" ht="15.6" customHeight="1">
      <c r="A41" s="89">
        <v>121</v>
      </c>
      <c r="B41" s="90" t="s">
        <v>71</v>
      </c>
      <c r="C41" s="88" t="s">
        <v>72</v>
      </c>
      <c r="D41" s="169"/>
      <c r="E41" s="530">
        <v>50</v>
      </c>
      <c r="F41" s="531"/>
      <c r="G41" s="41">
        <v>3.02</v>
      </c>
      <c r="H41" s="740"/>
      <c r="I41" s="741"/>
      <c r="J41" s="741"/>
      <c r="K41" s="742"/>
      <c r="L41" s="36">
        <f t="shared" si="1"/>
        <v>0</v>
      </c>
      <c r="M41" s="19"/>
      <c r="N41" s="15">
        <v>227</v>
      </c>
      <c r="O41" s="488" t="s">
        <v>73</v>
      </c>
      <c r="P41" s="483"/>
      <c r="Q41" s="62"/>
      <c r="R41" s="91" t="s">
        <v>251</v>
      </c>
      <c r="S41" s="92"/>
      <c r="T41" s="93">
        <v>2.7</v>
      </c>
      <c r="U41" s="743"/>
      <c r="V41" s="744"/>
      <c r="W41" s="744"/>
      <c r="X41" s="745"/>
      <c r="Y41" s="145">
        <f>ABS(T42*U42)</f>
        <v>0</v>
      </c>
    </row>
    <row r="42" spans="1:26" ht="15.6" customHeight="1">
      <c r="A42" s="60">
        <v>393</v>
      </c>
      <c r="B42" s="128" t="s">
        <v>74</v>
      </c>
      <c r="C42" s="44" t="s">
        <v>75</v>
      </c>
      <c r="D42" s="37"/>
      <c r="E42" s="515"/>
      <c r="F42" s="516"/>
      <c r="G42" s="45">
        <v>6.6</v>
      </c>
      <c r="H42" s="719"/>
      <c r="I42" s="720"/>
      <c r="J42" s="720"/>
      <c r="K42" s="721"/>
      <c r="L42" s="18">
        <f t="shared" si="1"/>
        <v>0</v>
      </c>
      <c r="M42" s="19"/>
      <c r="N42" s="94"/>
      <c r="O42" s="410" t="s">
        <v>76</v>
      </c>
      <c r="P42" s="411"/>
      <c r="Q42" s="29"/>
      <c r="R42" s="95" t="s">
        <v>77</v>
      </c>
      <c r="S42" s="96">
        <v>0</v>
      </c>
      <c r="T42" s="97">
        <v>3</v>
      </c>
      <c r="U42" s="735"/>
      <c r="V42" s="736"/>
      <c r="W42" s="736"/>
      <c r="X42" s="737"/>
      <c r="Y42" s="146">
        <f>ABS(T43*U43*W43)</f>
        <v>0</v>
      </c>
    </row>
    <row r="43" spans="1:26" ht="15.6" customHeight="1">
      <c r="A43" s="28">
        <v>394</v>
      </c>
      <c r="B43" s="126" t="s">
        <v>78</v>
      </c>
      <c r="C43" s="31" t="s">
        <v>79</v>
      </c>
      <c r="D43" s="42"/>
      <c r="E43" s="485" ph="1"/>
      <c r="F43" s="486"/>
      <c r="G43" s="32">
        <v>3.4</v>
      </c>
      <c r="H43" s="702"/>
      <c r="I43" s="703"/>
      <c r="J43" s="703"/>
      <c r="K43" s="704"/>
      <c r="L43" s="36">
        <f t="shared" si="1"/>
        <v>0</v>
      </c>
      <c r="M43" s="19"/>
      <c r="N43" s="60"/>
      <c r="O43" s="482" t="s">
        <v>80</v>
      </c>
      <c r="P43" s="483"/>
      <c r="Q43" s="55"/>
      <c r="R43" s="44" t="s">
        <v>81</v>
      </c>
      <c r="S43" s="61"/>
      <c r="T43" s="45">
        <v>74.8</v>
      </c>
      <c r="U43" s="332"/>
      <c r="V43" s="203" t="s">
        <v>82</v>
      </c>
      <c r="W43" s="328"/>
      <c r="X43" s="206" t="s">
        <v>83</v>
      </c>
      <c r="Y43" s="147">
        <f>ABS(T43*U43*W43)</f>
        <v>0</v>
      </c>
    </row>
    <row r="44" spans="1:26" ht="15.6" customHeight="1">
      <c r="A44" s="43">
        <v>200</v>
      </c>
      <c r="B44" s="121" t="s">
        <v>84</v>
      </c>
      <c r="C44" s="16" t="s">
        <v>85</v>
      </c>
      <c r="D44" s="37"/>
      <c r="E44" s="515"/>
      <c r="F44" s="516"/>
      <c r="G44" s="17">
        <v>0.8</v>
      </c>
      <c r="H44" s="719"/>
      <c r="I44" s="720"/>
      <c r="J44" s="720"/>
      <c r="K44" s="721"/>
      <c r="L44" s="18">
        <f t="shared" si="1"/>
        <v>0</v>
      </c>
      <c r="M44" s="19"/>
      <c r="N44" s="98"/>
      <c r="O44" s="535" t="s">
        <v>80</v>
      </c>
      <c r="P44" s="536"/>
      <c r="Q44" s="99"/>
      <c r="R44" s="73" t="s">
        <v>86</v>
      </c>
      <c r="S44" s="100"/>
      <c r="T44" s="74">
        <v>85</v>
      </c>
      <c r="U44" s="334"/>
      <c r="V44" s="204" t="s">
        <v>82</v>
      </c>
      <c r="W44" s="335"/>
      <c r="X44" s="207" t="s">
        <v>83</v>
      </c>
      <c r="Y44" s="146">
        <f>ABS(T44*U44*W44)</f>
        <v>0</v>
      </c>
    </row>
    <row r="45" spans="1:26" ht="15.6" customHeight="1">
      <c r="A45" s="24">
        <v>201</v>
      </c>
      <c r="B45" s="122" t="s">
        <v>87</v>
      </c>
      <c r="C45" s="25" t="s">
        <v>88</v>
      </c>
      <c r="D45" s="68"/>
      <c r="E45" s="515"/>
      <c r="F45" s="516"/>
      <c r="G45" s="26">
        <v>0.9</v>
      </c>
      <c r="H45" s="702"/>
      <c r="I45" s="703"/>
      <c r="J45" s="703"/>
      <c r="K45" s="704"/>
      <c r="L45" s="27">
        <f t="shared" si="1"/>
        <v>0</v>
      </c>
      <c r="M45" s="19"/>
      <c r="N45" s="28"/>
      <c r="O45" s="410" t="s">
        <v>80</v>
      </c>
      <c r="P45" s="411"/>
      <c r="Q45" s="29"/>
      <c r="R45" s="31"/>
      <c r="S45" s="30"/>
      <c r="T45" s="168"/>
      <c r="U45" s="333"/>
      <c r="V45" s="205" t="s">
        <v>82</v>
      </c>
      <c r="W45" s="331"/>
      <c r="X45" s="208" t="s">
        <v>83</v>
      </c>
      <c r="Y45" s="146"/>
    </row>
    <row r="46" spans="1:26" ht="15.6" customHeight="1">
      <c r="A46" s="24">
        <v>202</v>
      </c>
      <c r="B46" s="122" t="s">
        <v>89</v>
      </c>
      <c r="C46" s="25" t="s">
        <v>90</v>
      </c>
      <c r="D46" s="68"/>
      <c r="E46" s="515"/>
      <c r="F46" s="516"/>
      <c r="G46" s="26">
        <v>1</v>
      </c>
      <c r="H46" s="702"/>
      <c r="I46" s="703"/>
      <c r="J46" s="703"/>
      <c r="K46" s="704"/>
      <c r="L46" s="27">
        <f t="shared" si="1"/>
        <v>0</v>
      </c>
      <c r="M46" s="19"/>
      <c r="N46" s="544" t="s">
        <v>91</v>
      </c>
      <c r="O46" s="545"/>
      <c r="P46" s="545"/>
      <c r="Q46" s="545"/>
      <c r="R46" s="545"/>
      <c r="S46" s="545"/>
      <c r="T46" s="546"/>
      <c r="U46" s="547" t="s">
        <v>92</v>
      </c>
      <c r="V46" s="548"/>
      <c r="W46" s="548"/>
      <c r="X46" s="549"/>
      <c r="Y46" s="148">
        <f>IF(AND(R47=2,R48=1200),(42+16+16)*U47,IF(AND(R47=2,R48=900),(42+15.8+16)*U47,IF(AND(R47=2,R48=600),(42+14.4+16)*U47,0)))</f>
        <v>0</v>
      </c>
      <c r="Z46" s="117">
        <f>IF($R$47=2,IF($R$48=1200,(50+8+16+8)*$U$47,IF($R$48=900,(50+7.8+16+8)*$U$47,IF($R$48=600,(50+6.4+16+8)*$U$47,"error"))),0)</f>
        <v>0</v>
      </c>
    </row>
    <row r="47" spans="1:26" ht="15.6" customHeight="1">
      <c r="A47" s="24">
        <v>203</v>
      </c>
      <c r="B47" s="122" t="s">
        <v>93</v>
      </c>
      <c r="C47" s="25" t="s">
        <v>94</v>
      </c>
      <c r="D47" s="68"/>
      <c r="E47" s="515"/>
      <c r="F47" s="516"/>
      <c r="G47" s="26">
        <v>1.1000000000000001</v>
      </c>
      <c r="H47" s="702"/>
      <c r="I47" s="703"/>
      <c r="J47" s="703"/>
      <c r="K47" s="704"/>
      <c r="L47" s="27">
        <f t="shared" si="1"/>
        <v>0</v>
      </c>
      <c r="M47" s="19"/>
      <c r="N47" s="305"/>
      <c r="O47" s="306" t="s">
        <v>95</v>
      </c>
      <c r="P47" s="307"/>
      <c r="Q47" s="308" t="s">
        <v>147</v>
      </c>
      <c r="R47" s="336"/>
      <c r="S47" s="550" t="s">
        <v>96</v>
      </c>
      <c r="T47" s="551"/>
      <c r="U47" s="733"/>
      <c r="V47" s="734"/>
      <c r="W47" s="734"/>
      <c r="X47" s="337" t="s">
        <v>97</v>
      </c>
      <c r="Y47" s="149">
        <f>IF(AND(R47=3,R48=1200),(80+16+8+24)*U47,IF(AND(R47=3,R48=900),(80+15.6+8+24)*U47,IF(AND(R47=3,R48=600),(80+12.8+8+24)*U47,0)))</f>
        <v>0</v>
      </c>
      <c r="Z47" s="117">
        <f>IF($R$47=3,IF($R$48=1200,(80+16+24+8)*$U$47,IF($R$48=900,(80+15.6+24+8)*$U$47,IF($R$48=600,(80+12.8+24+8)*$U$47,"error"))),0)</f>
        <v>0</v>
      </c>
    </row>
    <row r="48" spans="1:26" ht="15.6" customHeight="1">
      <c r="A48" s="24">
        <v>204</v>
      </c>
      <c r="B48" s="122" t="s">
        <v>98</v>
      </c>
      <c r="C48" s="25" t="s">
        <v>99</v>
      </c>
      <c r="D48" s="68"/>
      <c r="E48" s="515"/>
      <c r="F48" s="516"/>
      <c r="G48" s="26">
        <v>1.2</v>
      </c>
      <c r="H48" s="702"/>
      <c r="I48" s="703"/>
      <c r="J48" s="703"/>
      <c r="K48" s="704"/>
      <c r="L48" s="27">
        <f t="shared" si="1"/>
        <v>0</v>
      </c>
      <c r="M48" s="19"/>
      <c r="N48" s="310"/>
      <c r="O48" s="311" t="s">
        <v>100</v>
      </c>
      <c r="P48" s="312"/>
      <c r="Q48" s="313" t="s">
        <v>147</v>
      </c>
      <c r="R48" s="338"/>
      <c r="S48" s="537" t="s">
        <v>101</v>
      </c>
      <c r="T48" s="538"/>
      <c r="U48" s="539"/>
      <c r="V48" s="540"/>
      <c r="W48" s="540"/>
      <c r="X48" s="541"/>
      <c r="Y48" s="150">
        <f>IF(AND(R47=4,R48=1200),(116+24+8+24)*U47,IF(AND(R47=4,R48=900),(116+23.4+8+24)*U47,IF(AND(R47=4,R48=600),(116+19.2+8+24)*U47,0)))</f>
        <v>0</v>
      </c>
      <c r="Z48" s="117">
        <f>IF($R$47=4,IF($R$48=1200,(116+24+24+8)*$U$47,IF($R$48=900,(116+23.4+24+8)*$U$47,IF($R$48=600,(116+23.4+24+8)*$U$47,"error"))),0)</f>
        <v>0</v>
      </c>
    </row>
    <row r="49" spans="1:25" ht="15.6" customHeight="1" thickBot="1">
      <c r="A49" s="24">
        <v>205</v>
      </c>
      <c r="B49" s="122" t="s">
        <v>102</v>
      </c>
      <c r="C49" s="25" t="s">
        <v>103</v>
      </c>
      <c r="D49" s="68"/>
      <c r="E49" s="515"/>
      <c r="F49" s="516"/>
      <c r="G49" s="26">
        <v>1.5</v>
      </c>
      <c r="H49" s="702"/>
      <c r="I49" s="703"/>
      <c r="J49" s="703"/>
      <c r="K49" s="704"/>
      <c r="L49" s="27">
        <f t="shared" si="1"/>
        <v>0</v>
      </c>
      <c r="M49" s="19"/>
      <c r="N49" s="304"/>
      <c r="O49" s="561" t="s">
        <v>257</v>
      </c>
      <c r="P49" s="562"/>
      <c r="Q49" s="562"/>
      <c r="R49" s="339"/>
      <c r="S49" s="542" t="s">
        <v>258</v>
      </c>
      <c r="T49" s="542"/>
      <c r="U49" s="542"/>
      <c r="V49" s="543"/>
      <c r="W49" s="731"/>
      <c r="X49" s="732"/>
      <c r="Y49" s="151">
        <f>IF($R$49="不要",IF(R47=-2,16*U47,-24*U47),0)</f>
        <v>0</v>
      </c>
    </row>
    <row r="50" spans="1:25" ht="15.6" customHeight="1" thickTop="1" thickBot="1">
      <c r="A50" s="24">
        <v>206</v>
      </c>
      <c r="B50" s="122" t="s">
        <v>104</v>
      </c>
      <c r="C50" s="25" t="s">
        <v>105</v>
      </c>
      <c r="D50" s="68"/>
      <c r="E50" s="515"/>
      <c r="F50" s="516"/>
      <c r="G50" s="26">
        <v>1.7</v>
      </c>
      <c r="H50" s="702"/>
      <c r="I50" s="703"/>
      <c r="J50" s="703"/>
      <c r="K50" s="704"/>
      <c r="L50" s="27">
        <f t="shared" si="1"/>
        <v>0</v>
      </c>
      <c r="M50" s="19"/>
      <c r="N50" s="576" t="s">
        <v>255</v>
      </c>
      <c r="O50" s="577"/>
      <c r="P50" s="577"/>
      <c r="Q50" s="577"/>
      <c r="R50" s="321" t="s">
        <v>256</v>
      </c>
      <c r="S50" s="578" t="s">
        <v>255</v>
      </c>
      <c r="T50" s="577"/>
      <c r="U50" s="577"/>
      <c r="V50" s="579"/>
      <c r="W50" s="580" t="s">
        <v>256</v>
      </c>
      <c r="X50" s="581"/>
      <c r="Y50" s="151">
        <f>IF($W$49="不要",-8*U47,0)</f>
        <v>0</v>
      </c>
    </row>
    <row r="51" spans="1:25" ht="15.6" customHeight="1" thickTop="1">
      <c r="A51" s="35">
        <v>207</v>
      </c>
      <c r="B51" s="123" t="s">
        <v>106</v>
      </c>
      <c r="C51" s="31" t="s">
        <v>107</v>
      </c>
      <c r="D51" s="71"/>
      <c r="E51" s="515"/>
      <c r="F51" s="516"/>
      <c r="G51" s="32">
        <v>2</v>
      </c>
      <c r="H51" s="722"/>
      <c r="I51" s="723"/>
      <c r="J51" s="723"/>
      <c r="K51" s="724"/>
      <c r="L51" s="36">
        <f t="shared" si="1"/>
        <v>0</v>
      </c>
      <c r="M51" s="19"/>
      <c r="N51" s="725"/>
      <c r="O51" s="726"/>
      <c r="P51" s="726"/>
      <c r="Q51" s="727"/>
      <c r="R51" s="340"/>
      <c r="S51" s="728"/>
      <c r="T51" s="726"/>
      <c r="U51" s="726"/>
      <c r="V51" s="727"/>
      <c r="W51" s="729"/>
      <c r="X51" s="730"/>
      <c r="Y51" s="151"/>
    </row>
    <row r="52" spans="1:25" ht="15.6" customHeight="1">
      <c r="A52" s="60">
        <v>411</v>
      </c>
      <c r="B52" s="129" t="s">
        <v>108</v>
      </c>
      <c r="C52" s="44" t="s">
        <v>109</v>
      </c>
      <c r="D52" s="65"/>
      <c r="E52" s="421">
        <v>50</v>
      </c>
      <c r="F52" s="423"/>
      <c r="G52" s="45">
        <v>1.37</v>
      </c>
      <c r="H52" s="719"/>
      <c r="I52" s="720"/>
      <c r="J52" s="720"/>
      <c r="K52" s="721"/>
      <c r="L52" s="18">
        <f t="shared" si="1"/>
        <v>0</v>
      </c>
      <c r="M52" s="19"/>
      <c r="N52" s="705"/>
      <c r="O52" s="706"/>
      <c r="P52" s="706"/>
      <c r="Q52" s="707"/>
      <c r="R52" s="341"/>
      <c r="S52" s="708"/>
      <c r="T52" s="706"/>
      <c r="U52" s="706"/>
      <c r="V52" s="707"/>
      <c r="W52" s="709"/>
      <c r="X52" s="710"/>
      <c r="Y52" s="151"/>
    </row>
    <row r="53" spans="1:25" ht="15.6" customHeight="1">
      <c r="A53" s="64">
        <v>401</v>
      </c>
      <c r="B53" s="125" t="s">
        <v>108</v>
      </c>
      <c r="C53" s="25" t="s">
        <v>110</v>
      </c>
      <c r="D53" s="68"/>
      <c r="E53" s="405">
        <v>50</v>
      </c>
      <c r="F53" s="406"/>
      <c r="G53" s="26">
        <v>2.73</v>
      </c>
      <c r="H53" s="702"/>
      <c r="I53" s="703"/>
      <c r="J53" s="703"/>
      <c r="K53" s="704"/>
      <c r="L53" s="27">
        <f t="shared" si="1"/>
        <v>0</v>
      </c>
      <c r="M53" s="19"/>
      <c r="N53" s="705"/>
      <c r="O53" s="706"/>
      <c r="P53" s="706"/>
      <c r="Q53" s="707"/>
      <c r="R53" s="341"/>
      <c r="S53" s="708"/>
      <c r="T53" s="706"/>
      <c r="U53" s="706"/>
      <c r="V53" s="707"/>
      <c r="W53" s="709"/>
      <c r="X53" s="710"/>
      <c r="Y53" s="151"/>
    </row>
    <row r="54" spans="1:25" ht="15.6" customHeight="1">
      <c r="A54" s="64">
        <v>402</v>
      </c>
      <c r="B54" s="125" t="s">
        <v>108</v>
      </c>
      <c r="C54" s="25" t="s">
        <v>111</v>
      </c>
      <c r="D54" s="68"/>
      <c r="E54" s="405">
        <v>50</v>
      </c>
      <c r="F54" s="406"/>
      <c r="G54" s="26">
        <v>4.0999999999999996</v>
      </c>
      <c r="H54" s="702"/>
      <c r="I54" s="703"/>
      <c r="J54" s="703"/>
      <c r="K54" s="704"/>
      <c r="L54" s="27">
        <f t="shared" si="1"/>
        <v>0</v>
      </c>
      <c r="M54" s="19"/>
      <c r="N54" s="705"/>
      <c r="O54" s="706"/>
      <c r="P54" s="706"/>
      <c r="Q54" s="707"/>
      <c r="R54" s="341"/>
      <c r="S54" s="708"/>
      <c r="T54" s="706"/>
      <c r="U54" s="706"/>
      <c r="V54" s="707"/>
      <c r="W54" s="709"/>
      <c r="X54" s="710"/>
      <c r="Y54" s="151"/>
    </row>
    <row r="55" spans="1:25" ht="15.6" customHeight="1">
      <c r="A55" s="64">
        <v>403</v>
      </c>
      <c r="B55" s="125" t="s">
        <v>108</v>
      </c>
      <c r="C55" s="25" t="s">
        <v>51</v>
      </c>
      <c r="D55" s="68"/>
      <c r="E55" s="405">
        <v>50</v>
      </c>
      <c r="F55" s="406"/>
      <c r="G55" s="26">
        <v>5.46</v>
      </c>
      <c r="H55" s="702"/>
      <c r="I55" s="703"/>
      <c r="J55" s="703"/>
      <c r="K55" s="704"/>
      <c r="L55" s="27">
        <f t="shared" si="1"/>
        <v>0</v>
      </c>
      <c r="M55" s="19"/>
      <c r="N55" s="705"/>
      <c r="O55" s="706"/>
      <c r="P55" s="706"/>
      <c r="Q55" s="707"/>
      <c r="R55" s="341"/>
      <c r="S55" s="708"/>
      <c r="T55" s="706"/>
      <c r="U55" s="706"/>
      <c r="V55" s="707"/>
      <c r="W55" s="709"/>
      <c r="X55" s="710"/>
      <c r="Y55" s="151"/>
    </row>
    <row r="56" spans="1:25" ht="15.6" customHeight="1">
      <c r="A56" s="64">
        <v>404</v>
      </c>
      <c r="B56" s="125" t="s">
        <v>108</v>
      </c>
      <c r="C56" s="25" t="s">
        <v>112</v>
      </c>
      <c r="D56" s="68"/>
      <c r="E56" s="405">
        <v>50</v>
      </c>
      <c r="F56" s="406"/>
      <c r="G56" s="26">
        <v>6.83</v>
      </c>
      <c r="H56" s="702"/>
      <c r="I56" s="703"/>
      <c r="J56" s="703"/>
      <c r="K56" s="704"/>
      <c r="L56" s="27">
        <f t="shared" si="1"/>
        <v>0</v>
      </c>
      <c r="M56" s="19"/>
      <c r="N56" s="705"/>
      <c r="O56" s="706"/>
      <c r="P56" s="706"/>
      <c r="Q56" s="707"/>
      <c r="R56" s="341"/>
      <c r="S56" s="708"/>
      <c r="T56" s="706"/>
      <c r="U56" s="706"/>
      <c r="V56" s="707"/>
      <c r="W56" s="709"/>
      <c r="X56" s="710"/>
      <c r="Y56" s="151"/>
    </row>
    <row r="57" spans="1:25" ht="15.6" customHeight="1">
      <c r="A57" s="64">
        <v>405</v>
      </c>
      <c r="B57" s="125" t="s">
        <v>108</v>
      </c>
      <c r="C57" s="25" t="s">
        <v>113</v>
      </c>
      <c r="D57" s="68"/>
      <c r="E57" s="405">
        <v>50</v>
      </c>
      <c r="F57" s="406"/>
      <c r="G57" s="26">
        <v>8.19</v>
      </c>
      <c r="H57" s="702"/>
      <c r="I57" s="703"/>
      <c r="J57" s="703"/>
      <c r="K57" s="704"/>
      <c r="L57" s="27">
        <f t="shared" si="1"/>
        <v>0</v>
      </c>
      <c r="M57" s="19"/>
      <c r="N57" s="705"/>
      <c r="O57" s="706"/>
      <c r="P57" s="706"/>
      <c r="Q57" s="707"/>
      <c r="R57" s="341"/>
      <c r="S57" s="708"/>
      <c r="T57" s="706"/>
      <c r="U57" s="706"/>
      <c r="V57" s="707"/>
      <c r="W57" s="709"/>
      <c r="X57" s="710"/>
      <c r="Y57" s="151"/>
    </row>
    <row r="58" spans="1:25" ht="15.6" customHeight="1">
      <c r="A58" s="64">
        <v>406</v>
      </c>
      <c r="B58" s="125" t="s">
        <v>108</v>
      </c>
      <c r="C58" s="25" t="s">
        <v>114</v>
      </c>
      <c r="D58" s="68"/>
      <c r="E58" s="405">
        <v>50</v>
      </c>
      <c r="F58" s="406"/>
      <c r="G58" s="26">
        <v>9.56</v>
      </c>
      <c r="H58" s="702"/>
      <c r="I58" s="703"/>
      <c r="J58" s="703"/>
      <c r="K58" s="704"/>
      <c r="L58" s="27">
        <f t="shared" si="1"/>
        <v>0</v>
      </c>
      <c r="M58" s="19"/>
      <c r="N58" s="705"/>
      <c r="O58" s="706"/>
      <c r="P58" s="706"/>
      <c r="Q58" s="707"/>
      <c r="R58" s="341"/>
      <c r="S58" s="708"/>
      <c r="T58" s="706"/>
      <c r="U58" s="706"/>
      <c r="V58" s="707"/>
      <c r="W58" s="709"/>
      <c r="X58" s="710"/>
      <c r="Y58" s="172"/>
    </row>
    <row r="59" spans="1:25" ht="15.6" customHeight="1" thickBot="1">
      <c r="A59" s="155">
        <v>407</v>
      </c>
      <c r="B59" s="156" t="s">
        <v>108</v>
      </c>
      <c r="C59" s="157" t="s">
        <v>49</v>
      </c>
      <c r="D59" s="158"/>
      <c r="E59" s="574">
        <v>50</v>
      </c>
      <c r="F59" s="575"/>
      <c r="G59" s="159">
        <v>10.92</v>
      </c>
      <c r="H59" s="702"/>
      <c r="I59" s="703"/>
      <c r="J59" s="703"/>
      <c r="K59" s="704"/>
      <c r="L59" s="27">
        <f t="shared" si="1"/>
        <v>0</v>
      </c>
      <c r="M59" s="19"/>
      <c r="N59" s="711"/>
      <c r="O59" s="712"/>
      <c r="P59" s="712"/>
      <c r="Q59" s="713"/>
      <c r="R59" s="342"/>
      <c r="S59" s="714"/>
      <c r="T59" s="715"/>
      <c r="U59" s="715"/>
      <c r="V59" s="716"/>
      <c r="W59" s="717"/>
      <c r="X59" s="718"/>
      <c r="Y59" s="173"/>
    </row>
    <row r="60" spans="1:25" ht="15.6" customHeight="1" thickTop="1" thickBot="1">
      <c r="A60" s="64">
        <v>408</v>
      </c>
      <c r="B60" s="125" t="s">
        <v>108</v>
      </c>
      <c r="C60" s="25" t="s">
        <v>115</v>
      </c>
      <c r="D60" s="68"/>
      <c r="E60" s="405">
        <v>50</v>
      </c>
      <c r="F60" s="406"/>
      <c r="G60" s="26">
        <v>12.29</v>
      </c>
      <c r="H60" s="702"/>
      <c r="I60" s="703"/>
      <c r="J60" s="703"/>
      <c r="K60" s="704"/>
      <c r="L60" s="27">
        <f t="shared" si="1"/>
        <v>0</v>
      </c>
      <c r="M60" s="19"/>
      <c r="N60" s="103" t="s">
        <v>116</v>
      </c>
      <c r="O60" s="116"/>
      <c r="P60" s="104"/>
      <c r="Q60" s="104"/>
      <c r="R60" s="105"/>
      <c r="S60" s="318" t="s">
        <v>127</v>
      </c>
      <c r="T60" s="132"/>
      <c r="U60" s="319"/>
      <c r="V60" s="566" t="str">
        <f>IF(SUM(L13:L61)+SUM(Y13:Y59)+SUM(L63:L64)=0,"",ROUNDUP(SUM(L13:L61)+SUM(Y13:Y59)+SUM(L63:L64),1))</f>
        <v/>
      </c>
      <c r="W60" s="567"/>
      <c r="X60" s="568"/>
      <c r="Y60" s="152"/>
    </row>
    <row r="61" spans="1:25" ht="15.6" customHeight="1" thickBot="1">
      <c r="A61" s="106">
        <v>409</v>
      </c>
      <c r="B61" s="131" t="s">
        <v>108</v>
      </c>
      <c r="C61" s="107" t="s">
        <v>117</v>
      </c>
      <c r="D61" s="154"/>
      <c r="E61" s="569">
        <v>50</v>
      </c>
      <c r="F61" s="570"/>
      <c r="G61" s="108">
        <v>13.65</v>
      </c>
      <c r="H61" s="699"/>
      <c r="I61" s="700"/>
      <c r="J61" s="700"/>
      <c r="K61" s="701"/>
      <c r="L61" s="109">
        <f>G61*H61</f>
        <v>0</v>
      </c>
      <c r="M61" s="19"/>
      <c r="N61" s="110" t="s">
        <v>118</v>
      </c>
      <c r="O61" s="116"/>
      <c r="P61" s="116"/>
      <c r="Q61" s="116"/>
      <c r="R61" s="116"/>
      <c r="S61" s="111" t="s">
        <v>119</v>
      </c>
      <c r="T61" s="130"/>
      <c r="U61" s="112"/>
      <c r="V61" s="571" t="str">
        <f>IF(OR(V60="",V60=0),"",ROUNDUP(V60/2500,0))</f>
        <v/>
      </c>
      <c r="W61" s="572"/>
      <c r="X61" s="573"/>
      <c r="Y61" s="153"/>
    </row>
    <row r="62" spans="1:25" ht="15.6" customHeight="1" thickBot="1">
      <c r="A62" s="585" t="s">
        <v>131</v>
      </c>
      <c r="B62" s="586"/>
      <c r="C62" s="586"/>
      <c r="D62" s="586"/>
      <c r="E62" s="586"/>
      <c r="F62" s="586"/>
      <c r="G62" s="586"/>
      <c r="H62" s="586"/>
      <c r="I62" s="586"/>
      <c r="J62" s="586"/>
      <c r="K62" s="587"/>
      <c r="L62" s="132"/>
      <c r="M62" s="19"/>
      <c r="N62" s="113" t="s">
        <v>120</v>
      </c>
      <c r="O62" s="116"/>
      <c r="P62" s="116"/>
      <c r="Q62" s="116"/>
      <c r="R62" s="116"/>
      <c r="S62" s="116"/>
      <c r="T62" s="116"/>
      <c r="U62" s="116"/>
      <c r="V62" s="116"/>
      <c r="W62" s="116"/>
      <c r="X62" s="116"/>
      <c r="Y62" s="6"/>
    </row>
    <row r="63" spans="1:25" ht="15.6" customHeight="1">
      <c r="A63" s="160">
        <v>417</v>
      </c>
      <c r="B63" s="161" t="s">
        <v>121</v>
      </c>
      <c r="C63" s="162" t="s">
        <v>110</v>
      </c>
      <c r="D63" s="170"/>
      <c r="E63" s="588"/>
      <c r="F63" s="589"/>
      <c r="G63" s="163">
        <v>2.8</v>
      </c>
      <c r="H63" s="696"/>
      <c r="I63" s="697"/>
      <c r="J63" s="697"/>
      <c r="K63" s="698"/>
      <c r="L63" s="114">
        <f>G63*H63</f>
        <v>0</v>
      </c>
      <c r="M63" s="19"/>
      <c r="N63" s="115" t="s">
        <v>122</v>
      </c>
      <c r="O63" s="116"/>
      <c r="P63" s="116"/>
      <c r="Q63" s="116"/>
      <c r="R63" s="116"/>
      <c r="S63" s="116"/>
      <c r="T63" s="116"/>
      <c r="U63" s="116"/>
      <c r="V63" s="116"/>
      <c r="W63" s="116"/>
      <c r="X63" s="116"/>
    </row>
    <row r="64" spans="1:25" ht="15.6" customHeight="1" thickBot="1">
      <c r="A64" s="164">
        <v>417</v>
      </c>
      <c r="B64" s="165" t="s">
        <v>123</v>
      </c>
      <c r="C64" s="166" t="s">
        <v>111</v>
      </c>
      <c r="D64" s="171"/>
      <c r="E64" s="556"/>
      <c r="F64" s="557"/>
      <c r="G64" s="167">
        <v>4.2</v>
      </c>
      <c r="H64" s="699"/>
      <c r="I64" s="700"/>
      <c r="J64" s="700"/>
      <c r="K64" s="701"/>
      <c r="L64" s="109">
        <f>G64*H64</f>
        <v>0</v>
      </c>
      <c r="M64" s="19"/>
      <c r="N64" s="113" t="s">
        <v>124</v>
      </c>
      <c r="O64" s="116"/>
      <c r="P64" s="116"/>
      <c r="Q64" s="116"/>
      <c r="R64" s="116"/>
      <c r="S64" s="116"/>
      <c r="T64" s="116"/>
      <c r="U64" s="116"/>
      <c r="V64" s="116"/>
      <c r="W64" s="116"/>
      <c r="X64" s="116"/>
    </row>
  </sheetData>
  <sheetProtection algorithmName="SHA-512" hashValue="2T56PX4Tlxck8YHpRDh6zejlZacOXktDki0iB1Fhg8s0T8Uv8S9UEkMI1svsT35W9tIHzXHn5lmA3RDU12mC1g==" saltValue="l25W99iYoejIy9r+dq0bWg==" spinCount="100000" sheet="1" formatCells="0" formatColumns="0" formatRows="0" insertColumns="0" insertRows="0" insertHyperlinks="0" deleteColumns="0" deleteRows="0" sort="0"/>
  <mergeCells count="257">
    <mergeCell ref="A6:B7"/>
    <mergeCell ref="C6:E7"/>
    <mergeCell ref="F6:F7"/>
    <mergeCell ref="G6:H7"/>
    <mergeCell ref="I6:I7"/>
    <mergeCell ref="A8:B9"/>
    <mergeCell ref="H1:S1"/>
    <mergeCell ref="T1:X1"/>
    <mergeCell ref="E2:O2"/>
    <mergeCell ref="S2:T2"/>
    <mergeCell ref="V2:W2"/>
    <mergeCell ref="A4:B5"/>
    <mergeCell ref="C4:K5"/>
    <mergeCell ref="N4:Q5"/>
    <mergeCell ref="R4:X5"/>
    <mergeCell ref="R9:X9"/>
    <mergeCell ref="A10:B10"/>
    <mergeCell ref="C10:J10"/>
    <mergeCell ref="R10:X10"/>
    <mergeCell ref="C12:D12"/>
    <mergeCell ref="E12:F12"/>
    <mergeCell ref="H12:K12"/>
    <mergeCell ref="O12:Q12"/>
    <mergeCell ref="U12:X12"/>
    <mergeCell ref="C13:D13"/>
    <mergeCell ref="E13:F13"/>
    <mergeCell ref="H13:K13"/>
    <mergeCell ref="O13:Q13"/>
    <mergeCell ref="U13:X13"/>
    <mergeCell ref="C14:D14"/>
    <mergeCell ref="E14:F14"/>
    <mergeCell ref="H14:K14"/>
    <mergeCell ref="O14:Q14"/>
    <mergeCell ref="U14:X14"/>
    <mergeCell ref="C15:D15"/>
    <mergeCell ref="E15:F15"/>
    <mergeCell ref="H15:K15"/>
    <mergeCell ref="O15:Q15"/>
    <mergeCell ref="U15:X15"/>
    <mergeCell ref="C16:D16"/>
    <mergeCell ref="E16:F16"/>
    <mergeCell ref="H16:K16"/>
    <mergeCell ref="O16:Q16"/>
    <mergeCell ref="U16:X16"/>
    <mergeCell ref="C17:D17"/>
    <mergeCell ref="E17:F17"/>
    <mergeCell ref="H17:K17"/>
    <mergeCell ref="N17:T17"/>
    <mergeCell ref="U17:W17"/>
    <mergeCell ref="C18:D18"/>
    <mergeCell ref="E18:F18"/>
    <mergeCell ref="H18:K18"/>
    <mergeCell ref="O18:Q18"/>
    <mergeCell ref="V18:X18"/>
    <mergeCell ref="C21:D21"/>
    <mergeCell ref="E21:F21"/>
    <mergeCell ref="H21:K21"/>
    <mergeCell ref="O21:Q21"/>
    <mergeCell ref="R21:S21"/>
    <mergeCell ref="U21:X21"/>
    <mergeCell ref="C19:D19"/>
    <mergeCell ref="E19:F19"/>
    <mergeCell ref="H19:K19"/>
    <mergeCell ref="O19:Q19"/>
    <mergeCell ref="V19:X19"/>
    <mergeCell ref="C20:D20"/>
    <mergeCell ref="E20:F20"/>
    <mergeCell ref="H20:K20"/>
    <mergeCell ref="O20:Q20"/>
    <mergeCell ref="V20:X20"/>
    <mergeCell ref="C22:D22"/>
    <mergeCell ref="E22:F22"/>
    <mergeCell ref="H22:K22"/>
    <mergeCell ref="O22:Q22"/>
    <mergeCell ref="U22:X22"/>
    <mergeCell ref="C23:D23"/>
    <mergeCell ref="E23:F23"/>
    <mergeCell ref="H23:K23"/>
    <mergeCell ref="O23:Q23"/>
    <mergeCell ref="U23:X23"/>
    <mergeCell ref="C24:D24"/>
    <mergeCell ref="E24:F24"/>
    <mergeCell ref="H24:K24"/>
    <mergeCell ref="O24:Q24"/>
    <mergeCell ref="U24:X24"/>
    <mergeCell ref="C25:D25"/>
    <mergeCell ref="E25:F25"/>
    <mergeCell ref="H25:K25"/>
    <mergeCell ref="O25:Q25"/>
    <mergeCell ref="U25:X25"/>
    <mergeCell ref="C26:D26"/>
    <mergeCell ref="E26:F26"/>
    <mergeCell ref="H26:K26"/>
    <mergeCell ref="O26:Q26"/>
    <mergeCell ref="U26:X26"/>
    <mergeCell ref="C27:D27"/>
    <mergeCell ref="E27:F27"/>
    <mergeCell ref="H27:K27"/>
    <mergeCell ref="O27:Q27"/>
    <mergeCell ref="U27:X27"/>
    <mergeCell ref="C28:D28"/>
    <mergeCell ref="E28:F28"/>
    <mergeCell ref="H28:K28"/>
    <mergeCell ref="O28:Q28"/>
    <mergeCell ref="U28:X28"/>
    <mergeCell ref="C29:D29"/>
    <mergeCell ref="E29:F29"/>
    <mergeCell ref="H29:K29"/>
    <mergeCell ref="O29:Q29"/>
    <mergeCell ref="U29:X29"/>
    <mergeCell ref="C32:D32"/>
    <mergeCell ref="H32:K32"/>
    <mergeCell ref="N32:X32"/>
    <mergeCell ref="C33:D33"/>
    <mergeCell ref="H33:K33"/>
    <mergeCell ref="O33:P33"/>
    <mergeCell ref="U33:X33"/>
    <mergeCell ref="C30:D30"/>
    <mergeCell ref="E30:F30"/>
    <mergeCell ref="H30:K30"/>
    <mergeCell ref="O30:Q30"/>
    <mergeCell ref="U30:X30"/>
    <mergeCell ref="C31:D31"/>
    <mergeCell ref="E31:F31"/>
    <mergeCell ref="H31:K31"/>
    <mergeCell ref="O31:Q31"/>
    <mergeCell ref="U31:X31"/>
    <mergeCell ref="C34:D34"/>
    <mergeCell ref="E34:F34"/>
    <mergeCell ref="H34:K34"/>
    <mergeCell ref="O34:P34"/>
    <mergeCell ref="U34:X34"/>
    <mergeCell ref="C35:D35"/>
    <mergeCell ref="E35:F35"/>
    <mergeCell ref="H35:K35"/>
    <mergeCell ref="O35:P35"/>
    <mergeCell ref="U35:X35"/>
    <mergeCell ref="C36:D36"/>
    <mergeCell ref="E36:F36"/>
    <mergeCell ref="H36:K36"/>
    <mergeCell ref="O36:P36"/>
    <mergeCell ref="U36:X36"/>
    <mergeCell ref="C37:D37"/>
    <mergeCell ref="E37:F37"/>
    <mergeCell ref="H37:K37"/>
    <mergeCell ref="O37:P37"/>
    <mergeCell ref="U37:X37"/>
    <mergeCell ref="C38:D38"/>
    <mergeCell ref="E38:F38"/>
    <mergeCell ref="H38:K38"/>
    <mergeCell ref="O38:P38"/>
    <mergeCell ref="U38:X38"/>
    <mergeCell ref="C39:D39"/>
    <mergeCell ref="E39:F39"/>
    <mergeCell ref="H39:K39"/>
    <mergeCell ref="O39:P39"/>
    <mergeCell ref="U39:X39"/>
    <mergeCell ref="E42:F42"/>
    <mergeCell ref="H42:K42"/>
    <mergeCell ref="O42:P42"/>
    <mergeCell ref="U42:X42"/>
    <mergeCell ref="E43:F43"/>
    <mergeCell ref="H43:K43"/>
    <mergeCell ref="O43:P43"/>
    <mergeCell ref="C40:D40"/>
    <mergeCell ref="E40:F40"/>
    <mergeCell ref="H40:K40"/>
    <mergeCell ref="O40:P40"/>
    <mergeCell ref="U40:X40"/>
    <mergeCell ref="E41:F41"/>
    <mergeCell ref="H41:K41"/>
    <mergeCell ref="O41:P41"/>
    <mergeCell ref="U41:X41"/>
    <mergeCell ref="E46:F46"/>
    <mergeCell ref="H46:K46"/>
    <mergeCell ref="N46:T46"/>
    <mergeCell ref="U46:X46"/>
    <mergeCell ref="E47:F47"/>
    <mergeCell ref="H47:K47"/>
    <mergeCell ref="S47:T47"/>
    <mergeCell ref="U47:W47"/>
    <mergeCell ref="E44:F44"/>
    <mergeCell ref="H44:K44"/>
    <mergeCell ref="O44:P44"/>
    <mergeCell ref="E45:F45"/>
    <mergeCell ref="H45:K45"/>
    <mergeCell ref="O45:P45"/>
    <mergeCell ref="E48:F48"/>
    <mergeCell ref="H48:K48"/>
    <mergeCell ref="S48:T48"/>
    <mergeCell ref="U48:X48"/>
    <mergeCell ref="E49:F49"/>
    <mergeCell ref="H49:K49"/>
    <mergeCell ref="O49:Q49"/>
    <mergeCell ref="S49:V49"/>
    <mergeCell ref="W49:X49"/>
    <mergeCell ref="E50:F50"/>
    <mergeCell ref="H50:K50"/>
    <mergeCell ref="N50:Q50"/>
    <mergeCell ref="S50:V50"/>
    <mergeCell ref="W50:X50"/>
    <mergeCell ref="E51:F51"/>
    <mergeCell ref="H51:K51"/>
    <mergeCell ref="N51:Q51"/>
    <mergeCell ref="S51:V51"/>
    <mergeCell ref="W51:X51"/>
    <mergeCell ref="E52:F52"/>
    <mergeCell ref="H52:K52"/>
    <mergeCell ref="N52:Q52"/>
    <mergeCell ref="S52:V52"/>
    <mergeCell ref="W52:X52"/>
    <mergeCell ref="E53:F53"/>
    <mergeCell ref="H53:K53"/>
    <mergeCell ref="N53:Q53"/>
    <mergeCell ref="S53:V53"/>
    <mergeCell ref="W53:X53"/>
    <mergeCell ref="E54:F54"/>
    <mergeCell ref="H54:K54"/>
    <mergeCell ref="N54:Q54"/>
    <mergeCell ref="S54:V54"/>
    <mergeCell ref="W54:X54"/>
    <mergeCell ref="E55:F55"/>
    <mergeCell ref="H55:K55"/>
    <mergeCell ref="N55:Q55"/>
    <mergeCell ref="S55:V55"/>
    <mergeCell ref="W55:X55"/>
    <mergeCell ref="E56:F56"/>
    <mergeCell ref="H56:K56"/>
    <mergeCell ref="N56:Q56"/>
    <mergeCell ref="S56:V56"/>
    <mergeCell ref="W56:X56"/>
    <mergeCell ref="E57:F57"/>
    <mergeCell ref="H57:K57"/>
    <mergeCell ref="N57:Q57"/>
    <mergeCell ref="S57:V57"/>
    <mergeCell ref="W57:X57"/>
    <mergeCell ref="E58:F58"/>
    <mergeCell ref="H58:K58"/>
    <mergeCell ref="N58:Q58"/>
    <mergeCell ref="S58:V58"/>
    <mergeCell ref="W58:X58"/>
    <mergeCell ref="E59:F59"/>
    <mergeCell ref="H59:K59"/>
    <mergeCell ref="N59:Q59"/>
    <mergeCell ref="S59:V59"/>
    <mergeCell ref="W59:X59"/>
    <mergeCell ref="A62:K62"/>
    <mergeCell ref="E63:F63"/>
    <mergeCell ref="H63:K63"/>
    <mergeCell ref="E64:F64"/>
    <mergeCell ref="H64:K64"/>
    <mergeCell ref="E60:F60"/>
    <mergeCell ref="H60:K60"/>
    <mergeCell ref="V60:X60"/>
    <mergeCell ref="E61:F61"/>
    <mergeCell ref="H61:K61"/>
    <mergeCell ref="V61:X61"/>
  </mergeCells>
  <phoneticPr fontId="2"/>
  <conditionalFormatting sqref="E2:F2">
    <cfRule type="notContainsBlanks" dxfId="0" priority="113">
      <formula>LEN(TRIM(E2))&gt;0</formula>
    </cfRule>
  </conditionalFormatting>
  <dataValidations count="7">
    <dataValidation type="list" allowBlank="1" showInputMessage="1" showErrorMessage="1" sqref="R49 W49:X49" xr:uid="{157C332D-A08F-429E-ADCB-55C8723C8A1B}">
      <formula1>"要,不要"</formula1>
    </dataValidation>
    <dataValidation allowBlank="1" showInputMessage="1" showErrorMessage="1" promptTitle="【ご確認ください】" prompt="結束糸は必要ですか？_x000a_必要ない場合は、結束糸の数量欄で不要を選んでください" sqref="U33:X37" xr:uid="{2F616F4F-0DD8-41BF-9B71-728BEDFEC76B}"/>
    <dataValidation allowBlank="1" showInputMessage="1" showErrorMessage="1" promptTitle="【ご確認ください】" prompt="敷板は必要ですか？_x000a_必要ない場合は、敷板の数量欄で不要を選んでください" sqref="U13:X13 U23:X24" xr:uid="{A5FC7323-6839-4951-940E-A566F18128A1}"/>
    <dataValidation type="list" allowBlank="1" showInputMessage="1" sqref="U38:X38 U29:X30" xr:uid="{8B06F880-8156-47D1-AB79-5248EF03D3EC}">
      <formula1>"不要"</formula1>
    </dataValidation>
    <dataValidation type="list" errorStyle="warning" allowBlank="1" showInputMessage="1" showErrorMessage="1" sqref="R48" xr:uid="{2AB347EA-0DB1-4217-8763-40EFFDB36DA8}">
      <formula1>"1200,900,600"</formula1>
    </dataValidation>
    <dataValidation type="list" showInputMessage="1" showErrorMessage="1" sqref="U18:U20" xr:uid="{57382151-4B27-46BB-91A2-0166D4101D75}">
      <formula1>"  ,付,無,"</formula1>
    </dataValidation>
    <dataValidation type="list" errorStyle="warning" allowBlank="1" showInputMessage="1" showErrorMessage="1" sqref="R47" xr:uid="{11E91721-7CD2-4E3B-A2D2-32C5FE38F969}">
      <formula1>"2,3,4"</formula1>
    </dataValidation>
  </dataValidations>
  <pageMargins left="0.19685039370078741" right="0.19685039370078741" top="0.43307086614173229" bottom="0.19685039370078741" header="0.31496062992125984" footer="0.19685039370078741"/>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2</xdr:col>
                    <xdr:colOff>38100</xdr:colOff>
                    <xdr:row>6</xdr:row>
                    <xdr:rowOff>180975</xdr:rowOff>
                  </from>
                  <to>
                    <xdr:col>3</xdr:col>
                    <xdr:colOff>57150</xdr:colOff>
                    <xdr:row>8</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57150</xdr:colOff>
                    <xdr:row>6</xdr:row>
                    <xdr:rowOff>180975</xdr:rowOff>
                  </from>
                  <to>
                    <xdr:col>12</xdr:col>
                    <xdr:colOff>47625</xdr:colOff>
                    <xdr:row>8</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95250</xdr:colOff>
                    <xdr:row>7</xdr:row>
                    <xdr:rowOff>180975</xdr:rowOff>
                  </from>
                  <to>
                    <xdr:col>3</xdr:col>
                    <xdr:colOff>47625</xdr:colOff>
                    <xdr:row>9</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133350</xdr:colOff>
                    <xdr:row>7</xdr:row>
                    <xdr:rowOff>180975</xdr:rowOff>
                  </from>
                  <to>
                    <xdr:col>7</xdr:col>
                    <xdr:colOff>38100</xdr:colOff>
                    <xdr:row>9</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57150</xdr:colOff>
                    <xdr:row>7</xdr:row>
                    <xdr:rowOff>190500</xdr:rowOff>
                  </from>
                  <to>
                    <xdr:col>11</xdr:col>
                    <xdr:colOff>0</xdr:colOff>
                    <xdr:row>9</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14</xdr:col>
                    <xdr:colOff>428625</xdr:colOff>
                    <xdr:row>7</xdr:row>
                    <xdr:rowOff>190500</xdr:rowOff>
                  </from>
                  <to>
                    <xdr:col>14</xdr:col>
                    <xdr:colOff>685800</xdr:colOff>
                    <xdr:row>9</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ltText="">
                <anchor moveWithCells="1">
                  <from>
                    <xdr:col>10</xdr:col>
                    <xdr:colOff>57150</xdr:colOff>
                    <xdr:row>4</xdr:row>
                    <xdr:rowOff>152400</xdr:rowOff>
                  </from>
                  <to>
                    <xdr:col>13</xdr:col>
                    <xdr:colOff>19050</xdr:colOff>
                    <xdr:row>6</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ltText="">
                <anchor moveWithCells="1">
                  <from>
                    <xdr:col>15</xdr:col>
                    <xdr:colOff>171450</xdr:colOff>
                    <xdr:row>4</xdr:row>
                    <xdr:rowOff>152400</xdr:rowOff>
                  </from>
                  <to>
                    <xdr:col>16</xdr:col>
                    <xdr:colOff>9525</xdr:colOff>
                    <xdr:row>6</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ltText="">
                <anchor moveWithCells="1">
                  <from>
                    <xdr:col>19</xdr:col>
                    <xdr:colOff>152400</xdr:colOff>
                    <xdr:row>4</xdr:row>
                    <xdr:rowOff>161925</xdr:rowOff>
                  </from>
                  <to>
                    <xdr:col>20</xdr:col>
                    <xdr:colOff>104775</xdr:colOff>
                    <xdr:row>6</xdr:row>
                    <xdr:rowOff>38100</xdr:rowOff>
                  </to>
                </anchor>
              </controlPr>
            </control>
          </mc:Choice>
        </mc:AlternateContent>
        <mc:AlternateContent xmlns:mc="http://schemas.openxmlformats.org/markup-compatibility/2006">
          <mc:Choice Requires="x14">
            <control shapeId="7178" r:id="rId13" name="Check Box 10">
              <controlPr defaultSize="0" autoFill="0" autoLine="0" autoPict="0" altText="">
                <anchor moveWithCells="1">
                  <from>
                    <xdr:col>15</xdr:col>
                    <xdr:colOff>171450</xdr:colOff>
                    <xdr:row>5</xdr:row>
                    <xdr:rowOff>190500</xdr:rowOff>
                  </from>
                  <to>
                    <xdr:col>16</xdr:col>
                    <xdr:colOff>9525</xdr:colOff>
                    <xdr:row>7</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ltText="">
                <anchor moveWithCells="1">
                  <from>
                    <xdr:col>19</xdr:col>
                    <xdr:colOff>152400</xdr:colOff>
                    <xdr:row>5</xdr:row>
                    <xdr:rowOff>190500</xdr:rowOff>
                  </from>
                  <to>
                    <xdr:col>20</xdr:col>
                    <xdr:colOff>104775</xdr:colOff>
                    <xdr:row>7</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ltText="">
                <anchor moveWithCells="1">
                  <from>
                    <xdr:col>10</xdr:col>
                    <xdr:colOff>57150</xdr:colOff>
                    <xdr:row>5</xdr:row>
                    <xdr:rowOff>180975</xdr:rowOff>
                  </from>
                  <to>
                    <xdr:col>13</xdr:col>
                    <xdr:colOff>19050</xdr:colOff>
                    <xdr:row>7</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ltText="">
                <anchor moveWithCells="1">
                  <from>
                    <xdr:col>19</xdr:col>
                    <xdr:colOff>152400</xdr:colOff>
                    <xdr:row>6</xdr:row>
                    <xdr:rowOff>190500</xdr:rowOff>
                  </from>
                  <to>
                    <xdr:col>20</xdr:col>
                    <xdr:colOff>104775</xdr:colOff>
                    <xdr:row>8</xdr:row>
                    <xdr:rowOff>38100</xdr:rowOff>
                  </to>
                </anchor>
              </controlPr>
            </control>
          </mc:Choice>
        </mc:AlternateContent>
        <mc:AlternateContent xmlns:mc="http://schemas.openxmlformats.org/markup-compatibility/2006">
          <mc:Choice Requires="x14">
            <control shapeId="7182" r:id="rId17" name="Check Box 14">
              <controlPr defaultSize="0" autoFill="0" autoLine="0" autoPict="0" altText="">
                <anchor moveWithCells="1">
                  <from>
                    <xdr:col>22</xdr:col>
                    <xdr:colOff>95250</xdr:colOff>
                    <xdr:row>5</xdr:row>
                    <xdr:rowOff>190500</xdr:rowOff>
                  </from>
                  <to>
                    <xdr:col>23</xdr:col>
                    <xdr:colOff>85725</xdr:colOff>
                    <xdr:row>7</xdr:row>
                    <xdr:rowOff>38100</xdr:rowOff>
                  </to>
                </anchor>
              </controlPr>
            </control>
          </mc:Choice>
        </mc:AlternateContent>
        <mc:AlternateContent xmlns:mc="http://schemas.openxmlformats.org/markup-compatibility/2006">
          <mc:Choice Requires="x14">
            <control shapeId="7183" r:id="rId18" name="Check Box 15">
              <controlPr defaultSize="0" autoFill="0" autoLine="0" autoPict="0" altText="">
                <anchor moveWithCells="1">
                  <from>
                    <xdr:col>17</xdr:col>
                    <xdr:colOff>66675</xdr:colOff>
                    <xdr:row>6</xdr:row>
                    <xdr:rowOff>190500</xdr:rowOff>
                  </from>
                  <to>
                    <xdr:col>17</xdr:col>
                    <xdr:colOff>371475</xdr:colOff>
                    <xdr:row>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足場注文書</vt:lpstr>
      <vt:lpstr>アルミアサガオ</vt:lpstr>
      <vt:lpstr>足場注文書 (手書き用)</vt:lpstr>
      <vt:lpstr>アルミアサガオ!Print_Area</vt:lpstr>
      <vt:lpstr>足場注文書!Print_Area</vt:lpstr>
      <vt:lpstr>'足場注文書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t-user28</dc:creator>
  <cp:lastModifiedBy>t-user28</cp:lastModifiedBy>
  <cp:lastPrinted>2023-05-09T08:09:38Z</cp:lastPrinted>
  <dcterms:created xsi:type="dcterms:W3CDTF">2023-05-06T05:03:49Z</dcterms:created>
  <dcterms:modified xsi:type="dcterms:W3CDTF">2023-11-04T04:57:44Z</dcterms:modified>
</cp:coreProperties>
</file>