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192.168.1.15\共有\homepage date\katarogu\"/>
    </mc:Choice>
  </mc:AlternateContent>
  <xr:revisionPtr revIDLastSave="0" documentId="13_ncr:1_{BCEEC8A7-2376-4D1C-AC71-12B79C42EDFA}" xr6:coauthVersionLast="47" xr6:coauthVersionMax="47" xr10:uidLastSave="{00000000-0000-0000-0000-000000000000}"/>
  <bookViews>
    <workbookView xWindow="-120" yWindow="-120" windowWidth="19440" windowHeight="15000" xr2:uid="{548443A9-64E8-45A8-82D6-BA0BB912078C}"/>
  </bookViews>
  <sheets>
    <sheet name="足場注文書" sheetId="4" r:id="rId1"/>
    <sheet name="アルミアサガオ" sheetId="2" r:id="rId2"/>
    <sheet name="足場注文書 (手書き用)" sheetId="5" r:id="rId3"/>
  </sheets>
  <definedNames>
    <definedName name="_xlnm.Print_Area" localSheetId="1">アルミアサガオ!$A$1:$V$64</definedName>
    <definedName name="_xlnm.Print_Area" localSheetId="0">足場注文書!$A$1:$X$64</definedName>
    <definedName name="_xlnm.Print_Area" localSheetId="2">'足場注文書 (手書き用)'!$A$1:$X$64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4" i="2" l="1"/>
  <c r="L64" i="5"/>
  <c r="L63" i="5"/>
  <c r="L61" i="5"/>
  <c r="L60" i="5"/>
  <c r="L59" i="5"/>
  <c r="L58" i="5"/>
  <c r="L57" i="5"/>
  <c r="L56" i="5"/>
  <c r="L55" i="5"/>
  <c r="L54" i="5"/>
  <c r="L53" i="5"/>
  <c r="L52" i="5"/>
  <c r="L51" i="5"/>
  <c r="Y50" i="5"/>
  <c r="L50" i="5"/>
  <c r="Y49" i="5"/>
  <c r="L49" i="5"/>
  <c r="Z48" i="5"/>
  <c r="Y48" i="5"/>
  <c r="L48" i="5"/>
  <c r="Z47" i="5"/>
  <c r="Y47" i="5"/>
  <c r="L47" i="5"/>
  <c r="Z46" i="5"/>
  <c r="Y46" i="5"/>
  <c r="L46" i="5"/>
  <c r="L45" i="5"/>
  <c r="Y44" i="5"/>
  <c r="L44" i="5"/>
  <c r="Y43" i="5"/>
  <c r="L43" i="5"/>
  <c r="Y42" i="5"/>
  <c r="L42" i="5"/>
  <c r="Y41" i="5"/>
  <c r="L41" i="5"/>
  <c r="Y40" i="5"/>
  <c r="L40" i="5"/>
  <c r="Y39" i="5"/>
  <c r="L39" i="5"/>
  <c r="Y38" i="5"/>
  <c r="L38" i="5"/>
  <c r="Y37" i="5"/>
  <c r="L37" i="5"/>
  <c r="Y36" i="5"/>
  <c r="L36" i="5"/>
  <c r="Y35" i="5"/>
  <c r="L35" i="5"/>
  <c r="Y34" i="5"/>
  <c r="L34" i="5"/>
  <c r="Y33" i="5"/>
  <c r="L33" i="5"/>
  <c r="Y32" i="5"/>
  <c r="L32" i="5"/>
  <c r="Y31" i="5"/>
  <c r="L31" i="5"/>
  <c r="Y30" i="5"/>
  <c r="L30" i="5"/>
  <c r="Y29" i="5"/>
  <c r="L29" i="5"/>
  <c r="Y28" i="5"/>
  <c r="L28" i="5"/>
  <c r="Y27" i="5"/>
  <c r="L27" i="5"/>
  <c r="Y26" i="5"/>
  <c r="L26" i="5"/>
  <c r="Y25" i="5"/>
  <c r="L25" i="5"/>
  <c r="Y24" i="5"/>
  <c r="L24" i="5"/>
  <c r="Y23" i="5"/>
  <c r="L23" i="5"/>
  <c r="Y22" i="5"/>
  <c r="L22" i="5"/>
  <c r="Y21" i="5"/>
  <c r="U21" i="5"/>
  <c r="L21" i="5"/>
  <c r="Y20" i="5"/>
  <c r="L20" i="5"/>
  <c r="Y19" i="5"/>
  <c r="L19" i="5"/>
  <c r="Y18" i="5"/>
  <c r="L18" i="5"/>
  <c r="L17" i="5"/>
  <c r="Y16" i="5"/>
  <c r="L16" i="5"/>
  <c r="Y15" i="5"/>
  <c r="L15" i="5"/>
  <c r="Y14" i="5"/>
  <c r="L14" i="5"/>
  <c r="Y13" i="5"/>
  <c r="L13" i="5"/>
  <c r="V60" i="5" s="1"/>
  <c r="V61" i="5" s="1"/>
  <c r="E2" i="5"/>
  <c r="Y50" i="4" l="1"/>
  <c r="Y49" i="4"/>
  <c r="Z48" i="4"/>
  <c r="Z47" i="4"/>
  <c r="Z46" i="4"/>
  <c r="L64" i="4"/>
  <c r="L63" i="4"/>
  <c r="L61" i="4"/>
  <c r="L60" i="4"/>
  <c r="L59" i="4"/>
  <c r="L58" i="4"/>
  <c r="L57" i="4"/>
  <c r="L56" i="4"/>
  <c r="L55" i="4"/>
  <c r="L54" i="4"/>
  <c r="L53" i="4"/>
  <c r="L52" i="4"/>
  <c r="L51" i="4"/>
  <c r="L50" i="4"/>
  <c r="L49" i="4"/>
  <c r="Y48" i="4"/>
  <c r="L48" i="4"/>
  <c r="Y47" i="4"/>
  <c r="L47" i="4"/>
  <c r="Y46" i="4"/>
  <c r="L46" i="4"/>
  <c r="L45" i="4"/>
  <c r="Y44" i="4"/>
  <c r="L44" i="4"/>
  <c r="Y43" i="4"/>
  <c r="L43" i="4"/>
  <c r="Y42" i="4"/>
  <c r="L42" i="4"/>
  <c r="Y41" i="4"/>
  <c r="L41" i="4"/>
  <c r="Y40" i="4"/>
  <c r="L40" i="4"/>
  <c r="Y39" i="4"/>
  <c r="L39" i="4"/>
  <c r="Y38" i="4"/>
  <c r="L38" i="4"/>
  <c r="Y37" i="4"/>
  <c r="L37" i="4"/>
  <c r="Y36" i="4"/>
  <c r="L36" i="4"/>
  <c r="Y35" i="4"/>
  <c r="L35" i="4"/>
  <c r="Y34" i="4"/>
  <c r="L34" i="4"/>
  <c r="Y33" i="4"/>
  <c r="L33" i="4"/>
  <c r="Y32" i="4"/>
  <c r="L32" i="4"/>
  <c r="Y31" i="4"/>
  <c r="L31" i="4"/>
  <c r="Y30" i="4"/>
  <c r="L30" i="4"/>
  <c r="Y29" i="4"/>
  <c r="L29" i="4"/>
  <c r="Y28" i="4"/>
  <c r="L28" i="4"/>
  <c r="Y27" i="4"/>
  <c r="L27" i="4"/>
  <c r="Y26" i="4"/>
  <c r="L26" i="4"/>
  <c r="Y25" i="4"/>
  <c r="L25" i="4"/>
  <c r="Y24" i="4"/>
  <c r="L24" i="4"/>
  <c r="Y23" i="4"/>
  <c r="L23" i="4"/>
  <c r="Y22" i="4"/>
  <c r="L22" i="4"/>
  <c r="Y21" i="4"/>
  <c r="U21" i="4"/>
  <c r="L21" i="4"/>
  <c r="Y20" i="4"/>
  <c r="L20" i="4"/>
  <c r="Y19" i="4"/>
  <c r="L19" i="4"/>
  <c r="Y18" i="4"/>
  <c r="L18" i="4"/>
  <c r="L17" i="4"/>
  <c r="Y16" i="4"/>
  <c r="L16" i="4"/>
  <c r="Y15" i="4"/>
  <c r="L15" i="4"/>
  <c r="Y14" i="4"/>
  <c r="L14" i="4"/>
  <c r="Y13" i="4"/>
  <c r="L13" i="4"/>
  <c r="E2" i="4"/>
  <c r="V60" i="4" l="1"/>
  <c r="V61" i="4" s="1"/>
  <c r="T11" i="2"/>
  <c r="T10" i="2"/>
  <c r="T9" i="2"/>
  <c r="T12" i="2"/>
  <c r="N62" i="2"/>
  <c r="M62" i="2"/>
  <c r="N60" i="2"/>
  <c r="M60" i="2"/>
  <c r="N58" i="2"/>
  <c r="M58" i="2"/>
  <c r="N57" i="2"/>
  <c r="M57" i="2"/>
  <c r="N56" i="2"/>
  <c r="M56" i="2"/>
  <c r="N54" i="2"/>
  <c r="M54" i="2"/>
  <c r="N53" i="2"/>
  <c r="M53" i="2"/>
  <c r="N52" i="2"/>
  <c r="M52" i="2"/>
  <c r="N51" i="2"/>
  <c r="M51" i="2"/>
  <c r="N50" i="2"/>
  <c r="M50" i="2"/>
  <c r="N49" i="2"/>
  <c r="M49" i="2"/>
  <c r="N48" i="2"/>
  <c r="M48" i="2"/>
  <c r="N45" i="2"/>
  <c r="M45" i="2"/>
  <c r="N43" i="2"/>
  <c r="M43" i="2"/>
  <c r="N42" i="2"/>
  <c r="M42" i="2"/>
  <c r="N41" i="2"/>
  <c r="M41" i="2"/>
  <c r="N40" i="2"/>
  <c r="M40" i="2"/>
  <c r="N39" i="2"/>
  <c r="M39" i="2"/>
  <c r="N38" i="2"/>
  <c r="M38" i="2"/>
  <c r="N37" i="2"/>
  <c r="M37" i="2"/>
  <c r="N36" i="2"/>
  <c r="M36" i="2"/>
  <c r="N35" i="2"/>
  <c r="M35" i="2"/>
  <c r="N34" i="2"/>
  <c r="M34" i="2"/>
  <c r="N33" i="2"/>
  <c r="M33" i="2"/>
  <c r="N32" i="2"/>
  <c r="M32" i="2"/>
  <c r="N31" i="2"/>
  <c r="M31" i="2"/>
  <c r="N30" i="2"/>
  <c r="M30" i="2"/>
  <c r="N29" i="2"/>
  <c r="M29" i="2"/>
  <c r="N28" i="2"/>
  <c r="M28" i="2"/>
  <c r="N27" i="2"/>
  <c r="M27" i="2"/>
  <c r="N26" i="2"/>
  <c r="M26" i="2"/>
  <c r="N25" i="2"/>
  <c r="M25" i="2"/>
  <c r="N24" i="2"/>
  <c r="M24" i="2"/>
  <c r="N23" i="2"/>
  <c r="M23" i="2"/>
  <c r="N22" i="2"/>
  <c r="M22" i="2"/>
  <c r="N21" i="2"/>
  <c r="M21" i="2"/>
  <c r="L62" i="2" l="1"/>
  <c r="K62" i="2"/>
  <c r="J62" i="2"/>
  <c r="I62" i="2"/>
  <c r="L60" i="2"/>
  <c r="K60" i="2"/>
  <c r="J60" i="2"/>
  <c r="I60" i="2"/>
  <c r="S58" i="2"/>
  <c r="R58" i="2"/>
  <c r="Q58" i="2"/>
  <c r="P58" i="2"/>
  <c r="O58" i="2"/>
  <c r="L58" i="2"/>
  <c r="K58" i="2"/>
  <c r="J58" i="2"/>
  <c r="I58" i="2"/>
  <c r="S57" i="2"/>
  <c r="R57" i="2"/>
  <c r="Q57" i="2"/>
  <c r="P57" i="2"/>
  <c r="O57" i="2"/>
  <c r="L57" i="2"/>
  <c r="K57" i="2"/>
  <c r="J57" i="2"/>
  <c r="I57" i="2"/>
  <c r="S56" i="2"/>
  <c r="R56" i="2"/>
  <c r="Q56" i="2"/>
  <c r="P56" i="2"/>
  <c r="O56" i="2"/>
  <c r="T55" i="2"/>
  <c r="U55" i="2" s="1"/>
  <c r="L56" i="2"/>
  <c r="K56" i="2"/>
  <c r="J56" i="2"/>
  <c r="I56" i="2"/>
  <c r="S54" i="2"/>
  <c r="R54" i="2"/>
  <c r="Q54" i="2"/>
  <c r="P54" i="2"/>
  <c r="O54" i="2"/>
  <c r="L54" i="2"/>
  <c r="K54" i="2"/>
  <c r="J54" i="2"/>
  <c r="I54" i="2"/>
  <c r="S53" i="2"/>
  <c r="R53" i="2"/>
  <c r="Q53" i="2"/>
  <c r="P53" i="2"/>
  <c r="O53" i="2"/>
  <c r="L53" i="2"/>
  <c r="K53" i="2"/>
  <c r="J53" i="2"/>
  <c r="I53" i="2"/>
  <c r="S52" i="2"/>
  <c r="R52" i="2"/>
  <c r="Q52" i="2"/>
  <c r="P52" i="2"/>
  <c r="O52" i="2"/>
  <c r="L52" i="2"/>
  <c r="K52" i="2"/>
  <c r="J52" i="2"/>
  <c r="I52" i="2"/>
  <c r="S51" i="2"/>
  <c r="R51" i="2"/>
  <c r="Q51" i="2"/>
  <c r="P51" i="2"/>
  <c r="O51" i="2"/>
  <c r="L51" i="2"/>
  <c r="K51" i="2"/>
  <c r="J51" i="2"/>
  <c r="I51" i="2"/>
  <c r="S50" i="2"/>
  <c r="R50" i="2"/>
  <c r="Q50" i="2"/>
  <c r="P50" i="2"/>
  <c r="O50" i="2"/>
  <c r="L50" i="2"/>
  <c r="K50" i="2"/>
  <c r="J50" i="2"/>
  <c r="I50" i="2"/>
  <c r="S49" i="2"/>
  <c r="R49" i="2"/>
  <c r="Q49" i="2"/>
  <c r="P49" i="2"/>
  <c r="O49" i="2"/>
  <c r="L49" i="2"/>
  <c r="K49" i="2"/>
  <c r="J49" i="2"/>
  <c r="I49" i="2"/>
  <c r="S48" i="2"/>
  <c r="R48" i="2"/>
  <c r="Q48" i="2"/>
  <c r="P48" i="2"/>
  <c r="O48" i="2"/>
  <c r="L48" i="2"/>
  <c r="K48" i="2"/>
  <c r="J48" i="2"/>
  <c r="I48" i="2"/>
  <c r="S45" i="2"/>
  <c r="R45" i="2"/>
  <c r="Q45" i="2"/>
  <c r="P45" i="2"/>
  <c r="O45" i="2"/>
  <c r="L45" i="2"/>
  <c r="K45" i="2"/>
  <c r="J45" i="2"/>
  <c r="I45" i="2"/>
  <c r="L43" i="2"/>
  <c r="K43" i="2"/>
  <c r="J43" i="2"/>
  <c r="I43" i="2"/>
  <c r="S42" i="2"/>
  <c r="R42" i="2"/>
  <c r="Q42" i="2"/>
  <c r="P42" i="2"/>
  <c r="O42" i="2"/>
  <c r="L42" i="2"/>
  <c r="K42" i="2"/>
  <c r="J42" i="2"/>
  <c r="I42" i="2"/>
  <c r="S41" i="2"/>
  <c r="R41" i="2"/>
  <c r="Q41" i="2"/>
  <c r="P41" i="2"/>
  <c r="O41" i="2"/>
  <c r="L41" i="2"/>
  <c r="K41" i="2"/>
  <c r="J41" i="2"/>
  <c r="I41" i="2"/>
  <c r="S40" i="2"/>
  <c r="R40" i="2"/>
  <c r="Q40" i="2"/>
  <c r="P40" i="2"/>
  <c r="O40" i="2"/>
  <c r="L40" i="2"/>
  <c r="K40" i="2"/>
  <c r="J40" i="2"/>
  <c r="I40" i="2"/>
  <c r="S39" i="2"/>
  <c r="R39" i="2"/>
  <c r="Q39" i="2"/>
  <c r="P39" i="2"/>
  <c r="O39" i="2"/>
  <c r="L39" i="2"/>
  <c r="K39" i="2"/>
  <c r="J39" i="2"/>
  <c r="I39" i="2"/>
  <c r="S38" i="2"/>
  <c r="R38" i="2"/>
  <c r="Q38" i="2"/>
  <c r="P38" i="2"/>
  <c r="O38" i="2"/>
  <c r="L38" i="2"/>
  <c r="K38" i="2"/>
  <c r="J38" i="2"/>
  <c r="I38" i="2"/>
  <c r="S37" i="2"/>
  <c r="R37" i="2"/>
  <c r="Q37" i="2"/>
  <c r="P37" i="2"/>
  <c r="O37" i="2"/>
  <c r="L37" i="2"/>
  <c r="K37" i="2"/>
  <c r="J37" i="2"/>
  <c r="I37" i="2"/>
  <c r="S36" i="2"/>
  <c r="R36" i="2"/>
  <c r="Q36" i="2"/>
  <c r="P36" i="2"/>
  <c r="O36" i="2"/>
  <c r="L36" i="2"/>
  <c r="K36" i="2"/>
  <c r="J36" i="2"/>
  <c r="I36" i="2"/>
  <c r="S35" i="2"/>
  <c r="R35" i="2"/>
  <c r="Q35" i="2"/>
  <c r="P35" i="2"/>
  <c r="O35" i="2"/>
  <c r="L35" i="2"/>
  <c r="K35" i="2"/>
  <c r="J35" i="2"/>
  <c r="I35" i="2"/>
  <c r="S34" i="2"/>
  <c r="R34" i="2"/>
  <c r="Q34" i="2"/>
  <c r="P34" i="2"/>
  <c r="O34" i="2"/>
  <c r="L34" i="2"/>
  <c r="K34" i="2"/>
  <c r="J34" i="2"/>
  <c r="I34" i="2"/>
  <c r="S33" i="2"/>
  <c r="R33" i="2"/>
  <c r="Q33" i="2"/>
  <c r="P33" i="2"/>
  <c r="O33" i="2"/>
  <c r="L33" i="2"/>
  <c r="K33" i="2"/>
  <c r="J33" i="2"/>
  <c r="I33" i="2"/>
  <c r="S32" i="2"/>
  <c r="R32" i="2"/>
  <c r="Q32" i="2"/>
  <c r="P32" i="2"/>
  <c r="O32" i="2"/>
  <c r="L32" i="2"/>
  <c r="K32" i="2"/>
  <c r="J32" i="2"/>
  <c r="I32" i="2"/>
  <c r="S31" i="2"/>
  <c r="R31" i="2"/>
  <c r="Q31" i="2"/>
  <c r="P31" i="2"/>
  <c r="O31" i="2"/>
  <c r="L31" i="2"/>
  <c r="K31" i="2"/>
  <c r="J31" i="2"/>
  <c r="I31" i="2"/>
  <c r="S30" i="2"/>
  <c r="R30" i="2"/>
  <c r="Q30" i="2"/>
  <c r="P30" i="2"/>
  <c r="O30" i="2"/>
  <c r="L30" i="2"/>
  <c r="K30" i="2"/>
  <c r="J30" i="2"/>
  <c r="I30" i="2"/>
  <c r="S29" i="2"/>
  <c r="R29" i="2"/>
  <c r="Q29" i="2"/>
  <c r="P29" i="2"/>
  <c r="O29" i="2"/>
  <c r="L29" i="2"/>
  <c r="K29" i="2"/>
  <c r="J29" i="2"/>
  <c r="I29" i="2"/>
  <c r="S28" i="2"/>
  <c r="R28" i="2"/>
  <c r="Q28" i="2"/>
  <c r="P28" i="2"/>
  <c r="O28" i="2"/>
  <c r="L28" i="2"/>
  <c r="K28" i="2"/>
  <c r="J28" i="2"/>
  <c r="I28" i="2"/>
  <c r="S27" i="2"/>
  <c r="R27" i="2"/>
  <c r="Q27" i="2"/>
  <c r="P27" i="2"/>
  <c r="O27" i="2"/>
  <c r="L27" i="2"/>
  <c r="K27" i="2"/>
  <c r="J27" i="2"/>
  <c r="I27" i="2"/>
  <c r="S26" i="2"/>
  <c r="R26" i="2"/>
  <c r="Q26" i="2"/>
  <c r="P26" i="2"/>
  <c r="O26" i="2"/>
  <c r="L26" i="2"/>
  <c r="K26" i="2"/>
  <c r="J26" i="2"/>
  <c r="I26" i="2"/>
  <c r="S25" i="2"/>
  <c r="R25" i="2"/>
  <c r="Q25" i="2"/>
  <c r="P25" i="2"/>
  <c r="O25" i="2"/>
  <c r="L25" i="2"/>
  <c r="K25" i="2"/>
  <c r="J25" i="2"/>
  <c r="I25" i="2"/>
  <c r="S24" i="2"/>
  <c r="R24" i="2"/>
  <c r="Q24" i="2"/>
  <c r="P24" i="2"/>
  <c r="O24" i="2"/>
  <c r="L24" i="2"/>
  <c r="K24" i="2"/>
  <c r="J24" i="2"/>
  <c r="I24" i="2"/>
  <c r="S23" i="2"/>
  <c r="R23" i="2"/>
  <c r="Q23" i="2"/>
  <c r="P23" i="2"/>
  <c r="O23" i="2"/>
  <c r="L23" i="2"/>
  <c r="K23" i="2"/>
  <c r="J23" i="2"/>
  <c r="I23" i="2"/>
  <c r="S22" i="2"/>
  <c r="R22" i="2"/>
  <c r="Q22" i="2"/>
  <c r="P22" i="2"/>
  <c r="O22" i="2"/>
  <c r="L22" i="2"/>
  <c r="K22" i="2"/>
  <c r="J22" i="2"/>
  <c r="I22" i="2"/>
  <c r="S21" i="2"/>
  <c r="R21" i="2"/>
  <c r="Q21" i="2"/>
  <c r="P21" i="2"/>
  <c r="O21" i="2"/>
  <c r="L21" i="2"/>
  <c r="K21" i="2"/>
  <c r="J21" i="2"/>
  <c r="I21" i="2"/>
  <c r="T21" i="2" s="1"/>
  <c r="S17" i="2"/>
  <c r="R17" i="2"/>
  <c r="Q17" i="2"/>
  <c r="P17" i="2"/>
  <c r="O17" i="2"/>
  <c r="T16" i="2"/>
  <c r="T15" i="2"/>
  <c r="T14" i="2"/>
  <c r="T13" i="2"/>
  <c r="T40" i="2" l="1"/>
  <c r="U40" i="2" s="1"/>
  <c r="T49" i="2"/>
  <c r="U49" i="2" s="1"/>
  <c r="U21" i="2"/>
  <c r="T27" i="2"/>
  <c r="U27" i="2" s="1"/>
  <c r="T33" i="2"/>
  <c r="U33" i="2" s="1"/>
  <c r="T39" i="2"/>
  <c r="U39" i="2" s="1"/>
  <c r="T48" i="2"/>
  <c r="U48" i="2" s="1"/>
  <c r="T54" i="2"/>
  <c r="U54" i="2" s="1"/>
  <c r="T60" i="2"/>
  <c r="U60" i="2" s="1"/>
  <c r="T26" i="2"/>
  <c r="U26" i="2" s="1"/>
  <c r="T32" i="2"/>
  <c r="U32" i="2" s="1"/>
  <c r="T38" i="2"/>
  <c r="U38" i="2" s="1"/>
  <c r="T45" i="2"/>
  <c r="U45" i="2" s="1"/>
  <c r="T53" i="2"/>
  <c r="U53" i="2" s="1"/>
  <c r="T58" i="2"/>
  <c r="U58" i="2" s="1"/>
  <c r="T22" i="2"/>
  <c r="U22" i="2" s="1"/>
  <c r="T28" i="2"/>
  <c r="U28" i="2" s="1"/>
  <c r="T34" i="2"/>
  <c r="U34" i="2" s="1"/>
  <c r="T25" i="2"/>
  <c r="U25" i="2" s="1"/>
  <c r="T31" i="2"/>
  <c r="U31" i="2" s="1"/>
  <c r="T37" i="2"/>
  <c r="U37" i="2" s="1"/>
  <c r="T43" i="2"/>
  <c r="U43" i="2" s="1"/>
  <c r="T52" i="2"/>
  <c r="U52" i="2" s="1"/>
  <c r="T57" i="2"/>
  <c r="U57" i="2" s="1"/>
  <c r="T62" i="2"/>
  <c r="U24" i="2"/>
  <c r="T30" i="2"/>
  <c r="U30" i="2" s="1"/>
  <c r="T36" i="2"/>
  <c r="U36" i="2" s="1"/>
  <c r="T42" i="2"/>
  <c r="U42" i="2" s="1"/>
  <c r="T51" i="2"/>
  <c r="U51" i="2" s="1"/>
  <c r="T56" i="2"/>
  <c r="U56" i="2" s="1"/>
  <c r="T23" i="2"/>
  <c r="U23" i="2" s="1"/>
  <c r="T29" i="2"/>
  <c r="U29" i="2" s="1"/>
  <c r="T35" i="2"/>
  <c r="U35" i="2" s="1"/>
  <c r="T41" i="2"/>
  <c r="U41" i="2" s="1"/>
  <c r="T50" i="2"/>
  <c r="U5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tc-user42</author>
    <author>t-user28</author>
  </authors>
  <commentList>
    <comment ref="U18" authorId="0" shapeId="0" xr:uid="{DC9C86B7-BF81-43FB-9897-E5B523A86028}">
      <text>
        <r>
          <rPr>
            <b/>
            <sz val="9"/>
            <color indexed="81"/>
            <rFont val="ＭＳ Ｐゴシック"/>
            <family val="3"/>
            <charset val="128"/>
          </rPr>
          <t>必要ないのに誤って触ってしまった場合には、「Delete」キーで消してください。</t>
        </r>
      </text>
    </comment>
    <comment ref="V18" authorId="0" shapeId="0" xr:uid="{ED9C5DF5-7CCF-40CF-85B1-697284C8D939}">
      <text>
        <r>
          <rPr>
            <b/>
            <sz val="9"/>
            <color indexed="81"/>
            <rFont val="ＭＳ Ｐゴシック"/>
            <family val="3"/>
            <charset val="128"/>
          </rPr>
          <t xml:space="preserve">先端カプラが
必要か不要かを
必ず指定してください
</t>
        </r>
      </text>
    </comment>
    <comment ref="V19" authorId="0" shapeId="0" xr:uid="{2DA7A00B-BFDE-4516-B50C-A451C11CBAEC}">
      <text>
        <r>
          <rPr>
            <b/>
            <sz val="9"/>
            <color indexed="81"/>
            <rFont val="ＭＳ Ｐゴシック"/>
            <family val="3"/>
            <charset val="128"/>
          </rPr>
          <t>先端カプラが
必要か不要かを
必ず指定してください</t>
        </r>
      </text>
    </comment>
    <comment ref="V20" authorId="0" shapeId="0" xr:uid="{11D27B55-BF1E-443A-84A0-F10CC6207E62}">
      <text>
        <r>
          <rPr>
            <b/>
            <sz val="9"/>
            <color indexed="81"/>
            <rFont val="ＭＳ Ｐゴシック"/>
            <family val="3"/>
            <charset val="128"/>
          </rPr>
          <t>先端カプラが
必要か不要かを
必ず指定してください</t>
        </r>
        <r>
          <rPr>
            <sz val="9"/>
            <color indexed="81"/>
            <rFont val="ＭＳ Ｐゴシック"/>
            <family val="3"/>
            <charset val="128"/>
          </rPr>
          <t xml:space="preserve">
</t>
        </r>
      </text>
    </comment>
    <comment ref="R49" authorId="1" shapeId="0" xr:uid="{06F6011C-A40C-4266-B700-DBFC605C06C8}">
      <text>
        <r>
          <rPr>
            <b/>
            <sz val="8"/>
            <color indexed="81"/>
            <rFont val="MS P ゴシック"/>
            <family val="3"/>
            <charset val="128"/>
          </rPr>
          <t>梁枠は、梁渡し・隅梁受け・方杖をセットでご使用ください。
メーカーの使用方法以外での使用については当社では責任を負いかねますのでご了承ください。</t>
        </r>
      </text>
    </comment>
    <comment ref="W49" authorId="1" shapeId="0" xr:uid="{CAA4BC39-63CF-42EB-9BDB-B2404A7C7668}">
      <text>
        <r>
          <rPr>
            <b/>
            <sz val="9"/>
            <color indexed="81"/>
            <rFont val="MS P ゴシック"/>
            <family val="3"/>
            <charset val="128"/>
          </rPr>
          <t>梁枠は、梁渡し・隅梁受け・方杖をセットでご使用ください。
メーカーの使用方法以外での使用については当社では責任を負いかねますのでご了承ください。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tc-user42</author>
    <author>t-user28</author>
  </authors>
  <commentList>
    <comment ref="U18" authorId="0" shapeId="0" xr:uid="{09A6FAB1-C8CA-441C-82CC-6A0F8CB893B1}">
      <text>
        <r>
          <rPr>
            <b/>
            <sz val="9"/>
            <color indexed="81"/>
            <rFont val="ＭＳ Ｐゴシック"/>
            <family val="3"/>
            <charset val="128"/>
          </rPr>
          <t>必要ないのに誤って触ってしまった場合には、「Delete」キーで消してください。</t>
        </r>
      </text>
    </comment>
    <comment ref="V18" authorId="0" shapeId="0" xr:uid="{6883AD24-04DF-47DE-A8E0-CAF63B15E9AE}">
      <text>
        <r>
          <rPr>
            <b/>
            <sz val="9"/>
            <color indexed="81"/>
            <rFont val="ＭＳ Ｐゴシック"/>
            <family val="3"/>
            <charset val="128"/>
          </rPr>
          <t xml:space="preserve">先端カプラが
必要か不要かを
必ず指定してください
</t>
        </r>
      </text>
    </comment>
    <comment ref="V19" authorId="0" shapeId="0" xr:uid="{41EE17E6-4E85-4999-BD9F-6C87FA5932C1}">
      <text>
        <r>
          <rPr>
            <b/>
            <sz val="9"/>
            <color indexed="81"/>
            <rFont val="ＭＳ Ｐゴシック"/>
            <family val="3"/>
            <charset val="128"/>
          </rPr>
          <t>先端カプラが
必要か不要かを
必ず指定してください</t>
        </r>
      </text>
    </comment>
    <comment ref="V20" authorId="0" shapeId="0" xr:uid="{F6106570-BFD8-4F6C-8D15-096B231E3594}">
      <text>
        <r>
          <rPr>
            <b/>
            <sz val="9"/>
            <color indexed="81"/>
            <rFont val="ＭＳ Ｐゴシック"/>
            <family val="3"/>
            <charset val="128"/>
          </rPr>
          <t>先端カプラが
必要か不要かを
必ず指定してください</t>
        </r>
        <r>
          <rPr>
            <sz val="9"/>
            <color indexed="81"/>
            <rFont val="ＭＳ Ｐゴシック"/>
            <family val="3"/>
            <charset val="128"/>
          </rPr>
          <t xml:space="preserve">
</t>
        </r>
      </text>
    </comment>
    <comment ref="R49" authorId="1" shapeId="0" xr:uid="{E2F94775-3099-4E38-9FAB-DCC7A6C010AC}">
      <text>
        <r>
          <rPr>
            <b/>
            <sz val="8"/>
            <color indexed="81"/>
            <rFont val="MS P ゴシック"/>
            <family val="3"/>
            <charset val="128"/>
          </rPr>
          <t>梁枠は、梁渡し・隅梁受け・方杖をセットでご使用ください。
メーカーの使用方法以外での使用については当社では責任を負いかねますのでご了承ください。</t>
        </r>
      </text>
    </comment>
    <comment ref="W49" authorId="1" shapeId="0" xr:uid="{8B5240FD-89F8-495C-9D13-C0BA351D1037}">
      <text>
        <r>
          <rPr>
            <b/>
            <sz val="9"/>
            <color indexed="81"/>
            <rFont val="MS P ゴシック"/>
            <family val="3"/>
            <charset val="128"/>
          </rPr>
          <t>梁枠は、梁渡し・隅梁受け・方杖をセットでご使用ください。
メーカーの使用方法以外での使用については当社では責任を負いかねますのでご了承ください。</t>
        </r>
      </text>
    </comment>
  </commentList>
</comments>
</file>

<file path=xl/sharedStrings.xml><?xml version="1.0" encoding="utf-8"?>
<sst xmlns="http://schemas.openxmlformats.org/spreadsheetml/2006/main" count="606" uniqueCount="263">
  <si>
    <t>拓新産業　行　（FAX 804-1823）</t>
    <phoneticPr fontId="3"/>
  </si>
  <si>
    <t>注　文　依　頼　書</t>
    <rPh sb="0" eb="1">
      <t>チュウ</t>
    </rPh>
    <rPh sb="2" eb="3">
      <t>ブン</t>
    </rPh>
    <rPh sb="4" eb="5">
      <t>ヤスシ</t>
    </rPh>
    <rPh sb="6" eb="7">
      <t>ヨリ</t>
    </rPh>
    <rPh sb="8" eb="9">
      <t>ショ</t>
    </rPh>
    <phoneticPr fontId="3"/>
  </si>
  <si>
    <t>注 文 日</t>
    <rPh sb="0" eb="1">
      <t>チュウ</t>
    </rPh>
    <rPh sb="2" eb="3">
      <t>ブン</t>
    </rPh>
    <rPh sb="4" eb="5">
      <t>ビ</t>
    </rPh>
    <phoneticPr fontId="3"/>
  </si>
  <si>
    <t>月</t>
    <rPh sb="0" eb="1">
      <t>ガツ</t>
    </rPh>
    <phoneticPr fontId="3"/>
  </si>
  <si>
    <t>日</t>
    <rPh sb="0" eb="1">
      <t>ニチ</t>
    </rPh>
    <phoneticPr fontId="3"/>
  </si>
  <si>
    <t>御得意先名</t>
    <phoneticPr fontId="3"/>
  </si>
  <si>
    <t>現場名</t>
    <phoneticPr fontId="3"/>
  </si>
  <si>
    <t>納入希望日時</t>
    <rPh sb="0" eb="2">
      <t>ノウニュウ</t>
    </rPh>
    <rPh sb="2" eb="4">
      <t>キボウ</t>
    </rPh>
    <rPh sb="4" eb="6">
      <t>ニチジ</t>
    </rPh>
    <phoneticPr fontId="3"/>
  </si>
  <si>
    <t>納入便</t>
    <rPh sb="0" eb="2">
      <t>ノウニュウ</t>
    </rPh>
    <rPh sb="2" eb="3">
      <t>ビン</t>
    </rPh>
    <phoneticPr fontId="3"/>
  </si>
  <si>
    <t>)</t>
    <phoneticPr fontId="3"/>
  </si>
  <si>
    <t>ご注文者名</t>
    <rPh sb="1" eb="3">
      <t>チュウモン</t>
    </rPh>
    <rPh sb="3" eb="4">
      <t>シャ</t>
    </rPh>
    <rPh sb="4" eb="5">
      <t>メイ</t>
    </rPh>
    <phoneticPr fontId="3"/>
  </si>
  <si>
    <t>様</t>
    <rPh sb="0" eb="1">
      <t>サマ</t>
    </rPh>
    <phoneticPr fontId="3"/>
  </si>
  <si>
    <t>連絡先（携帯電話など）</t>
    <rPh sb="6" eb="8">
      <t>デンワ</t>
    </rPh>
    <phoneticPr fontId="3"/>
  </si>
  <si>
    <t>CD</t>
    <phoneticPr fontId="3"/>
  </si>
  <si>
    <t>機　材　名</t>
    <rPh sb="0" eb="1">
      <t>キ</t>
    </rPh>
    <rPh sb="2" eb="3">
      <t>ザイ</t>
    </rPh>
    <rPh sb="4" eb="5">
      <t>メイ</t>
    </rPh>
    <phoneticPr fontId="3"/>
  </si>
  <si>
    <t>規　格</t>
    <rPh sb="0" eb="1">
      <t>キ</t>
    </rPh>
    <rPh sb="2" eb="3">
      <t>カク</t>
    </rPh>
    <phoneticPr fontId="3"/>
  </si>
  <si>
    <t>梱包数</t>
    <rPh sb="0" eb="2">
      <t>コンポウ</t>
    </rPh>
    <rPh sb="2" eb="3">
      <t>スウ</t>
    </rPh>
    <phoneticPr fontId="3"/>
  </si>
  <si>
    <t>単位重量　（Kg）</t>
    <rPh sb="0" eb="2">
      <t>タンイ</t>
    </rPh>
    <rPh sb="2" eb="4">
      <t>ジュウリョウ</t>
    </rPh>
    <phoneticPr fontId="3"/>
  </si>
  <si>
    <t>数　量</t>
    <rPh sb="0" eb="1">
      <t>カズ</t>
    </rPh>
    <rPh sb="2" eb="3">
      <t>リョウ</t>
    </rPh>
    <phoneticPr fontId="3"/>
  </si>
  <si>
    <t>重量（Kg）</t>
    <rPh sb="0" eb="1">
      <t>シゲル</t>
    </rPh>
    <rPh sb="1" eb="2">
      <t>リョウ</t>
    </rPh>
    <phoneticPr fontId="3"/>
  </si>
  <si>
    <t xml:space="preserve">建　枠 </t>
    <rPh sb="0" eb="1">
      <t>ケン</t>
    </rPh>
    <rPh sb="2" eb="3">
      <t>ワク</t>
    </rPh>
    <phoneticPr fontId="3"/>
  </si>
  <si>
    <t>ベースプレート</t>
    <phoneticPr fontId="3"/>
  </si>
  <si>
    <t>単管ジョイント</t>
    <rPh sb="0" eb="2">
      <t>タンカン</t>
    </rPh>
    <phoneticPr fontId="3"/>
  </si>
  <si>
    <t>兼用直交クランプ</t>
    <rPh sb="0" eb="2">
      <t>ケンヨウ</t>
    </rPh>
    <rPh sb="2" eb="3">
      <t>チョク</t>
    </rPh>
    <rPh sb="3" eb="4">
      <t>コウ</t>
    </rPh>
    <phoneticPr fontId="3"/>
  </si>
  <si>
    <t>オートジョイント</t>
    <phoneticPr fontId="3"/>
  </si>
  <si>
    <t>兼用自在クランプ</t>
    <rPh sb="0" eb="2">
      <t>ケンヨウ</t>
    </rPh>
    <rPh sb="2" eb="4">
      <t>ジザイ</t>
    </rPh>
    <phoneticPr fontId="3"/>
  </si>
  <si>
    <t xml:space="preserve">板付布板 </t>
    <rPh sb="0" eb="2">
      <t>イタヅケ</t>
    </rPh>
    <rPh sb="2" eb="3">
      <t>ヌノ</t>
    </rPh>
    <rPh sb="3" eb="4">
      <t>イタ</t>
    </rPh>
    <phoneticPr fontId="3"/>
  </si>
  <si>
    <t>40・20</t>
    <phoneticPr fontId="3"/>
  </si>
  <si>
    <r>
      <t>※ブラケットは</t>
    </r>
    <r>
      <rPr>
        <b/>
        <sz val="11"/>
        <color indexed="10"/>
        <rFont val="ＭＳ Ｐゴシック"/>
        <family val="3"/>
        <charset val="128"/>
      </rPr>
      <t>カプラー無・付</t>
    </r>
    <r>
      <rPr>
        <b/>
        <sz val="11"/>
        <color indexed="8"/>
        <rFont val="ＭＳ Ｐゴシック"/>
        <family val="3"/>
        <charset val="128"/>
      </rPr>
      <t>をご指定下さい。</t>
    </r>
    <rPh sb="11" eb="12">
      <t>ナシ</t>
    </rPh>
    <rPh sb="13" eb="14">
      <t>ツ</t>
    </rPh>
    <rPh sb="16" eb="18">
      <t>シテイ</t>
    </rPh>
    <rPh sb="18" eb="19">
      <t>クダ</t>
    </rPh>
    <phoneticPr fontId="3"/>
  </si>
  <si>
    <t>↓カプラの有無</t>
    <rPh sb="5" eb="7">
      <t>ウム</t>
    </rPh>
    <phoneticPr fontId="3"/>
  </si>
  <si>
    <t xml:space="preserve">補助布枠 </t>
    <rPh sb="0" eb="2">
      <t>ホジョ</t>
    </rPh>
    <rPh sb="2" eb="3">
      <t>ヌノ</t>
    </rPh>
    <rPh sb="3" eb="4">
      <t>ワク</t>
    </rPh>
    <phoneticPr fontId="3"/>
  </si>
  <si>
    <t>ブラケット35型</t>
    <phoneticPr fontId="3"/>
  </si>
  <si>
    <t>350～545</t>
    <phoneticPr fontId="3"/>
  </si>
  <si>
    <t xml:space="preserve">ブレース </t>
    <phoneticPr fontId="3"/>
  </si>
  <si>
    <t>ブラケット57型</t>
    <phoneticPr fontId="3"/>
  </si>
  <si>
    <t>530～775</t>
    <phoneticPr fontId="3"/>
  </si>
  <si>
    <t xml:space="preserve">下さん </t>
    <rPh sb="0" eb="1">
      <t>シタ</t>
    </rPh>
    <phoneticPr fontId="3"/>
  </si>
  <si>
    <t>ブラケット1025型</t>
    <phoneticPr fontId="3"/>
  </si>
  <si>
    <t>770～1025</t>
    <phoneticPr fontId="3"/>
  </si>
  <si>
    <t xml:space="preserve">先行手摺 </t>
    <rPh sb="0" eb="2">
      <t>センコウ</t>
    </rPh>
    <rPh sb="2" eb="4">
      <t>テス</t>
    </rPh>
    <phoneticPr fontId="3"/>
  </si>
  <si>
    <t>先端カプラ</t>
    <rPh sb="0" eb="2">
      <t>センタン</t>
    </rPh>
    <phoneticPr fontId="3"/>
  </si>
  <si>
    <t>自動入力</t>
    <rPh sb="0" eb="2">
      <t>ジドウ</t>
    </rPh>
    <rPh sb="2" eb="4">
      <t>ニュウリョク</t>
    </rPh>
    <phoneticPr fontId="3"/>
  </si>
  <si>
    <t>自在ステップ</t>
    <rPh sb="0" eb="2">
      <t>ジザイ</t>
    </rPh>
    <phoneticPr fontId="3"/>
  </si>
  <si>
    <t>ジャッキベース</t>
    <phoneticPr fontId="3"/>
  </si>
  <si>
    <t>ロングジャッキベース</t>
    <phoneticPr fontId="3"/>
  </si>
  <si>
    <t>踏板付脚立</t>
    <phoneticPr fontId="3"/>
  </si>
  <si>
    <t>4尺</t>
    <rPh sb="1" eb="2">
      <t>シャク</t>
    </rPh>
    <phoneticPr fontId="3"/>
  </si>
  <si>
    <t>6尺</t>
    <rPh sb="1" eb="2">
      <t>シャク</t>
    </rPh>
    <phoneticPr fontId="3"/>
  </si>
  <si>
    <t>足場板（杉）</t>
    <rPh sb="0" eb="2">
      <t>アシバ</t>
    </rPh>
    <rPh sb="2" eb="3">
      <t>イタ</t>
    </rPh>
    <rPh sb="4" eb="5">
      <t>スギ</t>
    </rPh>
    <phoneticPr fontId="3"/>
  </si>
  <si>
    <t>4.0ｍ</t>
    <phoneticPr fontId="3"/>
  </si>
  <si>
    <t>足場板（杉）</t>
    <phoneticPr fontId="3"/>
  </si>
  <si>
    <t>2.0ｍ</t>
    <phoneticPr fontId="3"/>
  </si>
  <si>
    <t>ブレース</t>
    <phoneticPr fontId="3"/>
  </si>
  <si>
    <t>敷板</t>
    <rPh sb="0" eb="2">
      <t>シキイタ</t>
    </rPh>
    <phoneticPr fontId="3"/>
  </si>
  <si>
    <t>敷板</t>
    <phoneticPr fontId="3"/>
  </si>
  <si>
    <t>敷板　【販売】</t>
    <rPh sb="0" eb="2">
      <t>シキイタ</t>
    </rPh>
    <rPh sb="4" eb="6">
      <t>ハンバイ</t>
    </rPh>
    <phoneticPr fontId="3"/>
  </si>
  <si>
    <t>0.3ｍ</t>
    <phoneticPr fontId="3"/>
  </si>
  <si>
    <t>0905</t>
    <phoneticPr fontId="3"/>
  </si>
  <si>
    <r>
      <t>※ 幅木として使用する場合は、</t>
    </r>
    <r>
      <rPr>
        <b/>
        <sz val="9"/>
        <color indexed="10"/>
        <rFont val="ＭＳ Ｐゴシック"/>
        <family val="3"/>
        <charset val="128"/>
      </rPr>
      <t>足場板</t>
    </r>
    <r>
      <rPr>
        <sz val="9"/>
        <rFont val="ＭＳ Ｐゴシック"/>
        <family val="3"/>
        <charset val="128"/>
      </rPr>
      <t>のご注文をお願いします。</t>
    </r>
    <rPh sb="2" eb="3">
      <t>ハバ</t>
    </rPh>
    <rPh sb="3" eb="4">
      <t>キ</t>
    </rPh>
    <rPh sb="7" eb="9">
      <t>シヨウ</t>
    </rPh>
    <rPh sb="11" eb="13">
      <t>バアイ</t>
    </rPh>
    <rPh sb="15" eb="17">
      <t>アシバ</t>
    </rPh>
    <rPh sb="17" eb="18">
      <t>イタ</t>
    </rPh>
    <rPh sb="20" eb="22">
      <t>チュウモン</t>
    </rPh>
    <rPh sb="24" eb="25">
      <t>ネガ</t>
    </rPh>
    <phoneticPr fontId="3"/>
  </si>
  <si>
    <t>0902</t>
    <phoneticPr fontId="3"/>
  </si>
  <si>
    <t>メッシュシート（灰）</t>
    <rPh sb="8" eb="9">
      <t>ハイ</t>
    </rPh>
    <phoneticPr fontId="3"/>
  </si>
  <si>
    <t>0912</t>
    <phoneticPr fontId="3"/>
  </si>
  <si>
    <t>アルミ</t>
    <phoneticPr fontId="3"/>
  </si>
  <si>
    <t>10・2</t>
    <phoneticPr fontId="3"/>
  </si>
  <si>
    <t>ステアガード</t>
    <phoneticPr fontId="3"/>
  </si>
  <si>
    <t>結束糸（灰）</t>
    <rPh sb="0" eb="2">
      <t>ケッソク</t>
    </rPh>
    <rPh sb="2" eb="3">
      <t>イト</t>
    </rPh>
    <rPh sb="4" eb="5">
      <t>ハイ</t>
    </rPh>
    <phoneticPr fontId="3"/>
  </si>
  <si>
    <t>販売</t>
    <rPh sb="0" eb="2">
      <t>ハンバイ</t>
    </rPh>
    <phoneticPr fontId="3"/>
  </si>
  <si>
    <t>シートクランプ</t>
    <phoneticPr fontId="3"/>
  </si>
  <si>
    <t>ベランダステップ</t>
    <phoneticPr fontId="3"/>
  </si>
  <si>
    <t>スカイビームM</t>
    <phoneticPr fontId="3"/>
  </si>
  <si>
    <t>1418～2300</t>
    <phoneticPr fontId="3"/>
  </si>
  <si>
    <t>エンドストッパー</t>
    <phoneticPr fontId="3"/>
  </si>
  <si>
    <t>（伸縮式）</t>
    <phoneticPr fontId="3"/>
  </si>
  <si>
    <t>跳上げブラケット</t>
    <phoneticPr fontId="3"/>
  </si>
  <si>
    <t>スキマ板　</t>
    <rPh sb="3" eb="4">
      <t>イタ</t>
    </rPh>
    <phoneticPr fontId="3"/>
  </si>
  <si>
    <t>W=500</t>
    <phoneticPr fontId="3"/>
  </si>
  <si>
    <t>水平ネット</t>
    <rPh sb="0" eb="2">
      <t>スイヘイ</t>
    </rPh>
    <phoneticPr fontId="3"/>
  </si>
  <si>
    <t>0.5×6ｍ</t>
    <phoneticPr fontId="3"/>
  </si>
  <si>
    <t>スキマ板　</t>
    <phoneticPr fontId="3"/>
  </si>
  <si>
    <t>W=240</t>
    <phoneticPr fontId="3"/>
  </si>
  <si>
    <t>ペコビーム</t>
    <phoneticPr fontId="3"/>
  </si>
  <si>
    <t>5.4m</t>
    <phoneticPr fontId="3"/>
  </si>
  <si>
    <t>列</t>
    <rPh sb="0" eb="1">
      <t>レツ</t>
    </rPh>
    <phoneticPr fontId="3"/>
  </si>
  <si>
    <t>ステージ</t>
    <phoneticPr fontId="3"/>
  </si>
  <si>
    <t>壁つなぎ A-160</t>
    <rPh sb="0" eb="1">
      <t>カベ</t>
    </rPh>
    <phoneticPr fontId="3"/>
  </si>
  <si>
    <t>160～200</t>
    <phoneticPr fontId="3"/>
  </si>
  <si>
    <t>7.2m</t>
    <phoneticPr fontId="3"/>
  </si>
  <si>
    <t>壁つなぎ A-200</t>
    <rPh sb="0" eb="1">
      <t>カベ</t>
    </rPh>
    <phoneticPr fontId="3"/>
  </si>
  <si>
    <t>200～240</t>
    <phoneticPr fontId="3"/>
  </si>
  <si>
    <t>壁つなぎ A-300</t>
    <rPh sb="0" eb="1">
      <t>カベ</t>
    </rPh>
    <phoneticPr fontId="3"/>
  </si>
  <si>
    <t>240～320</t>
    <phoneticPr fontId="3"/>
  </si>
  <si>
    <r>
      <t>↓※梁枠梁渡しの</t>
    </r>
    <r>
      <rPr>
        <b/>
        <sz val="10"/>
        <color rgb="FFFF0000"/>
        <rFont val="ＭＳ Ｐゴシック"/>
        <family val="3"/>
        <charset val="128"/>
      </rPr>
      <t>サイズ</t>
    </r>
    <r>
      <rPr>
        <b/>
        <sz val="10"/>
        <rFont val="ＭＳ Ｐゴシック"/>
        <family val="3"/>
        <charset val="128"/>
      </rPr>
      <t>と開口部の</t>
    </r>
    <r>
      <rPr>
        <b/>
        <sz val="10"/>
        <color rgb="FFFF0000"/>
        <rFont val="ＭＳ Ｐゴシック"/>
        <family val="3"/>
        <charset val="128"/>
      </rPr>
      <t>数</t>
    </r>
    <r>
      <rPr>
        <b/>
        <sz val="10"/>
        <rFont val="ＭＳ Ｐゴシック"/>
        <family val="3"/>
        <charset val="128"/>
      </rPr>
      <t>を記載ください</t>
    </r>
    <rPh sb="2" eb="3">
      <t>ハリ</t>
    </rPh>
    <rPh sb="3" eb="4">
      <t>ワク</t>
    </rPh>
    <rPh sb="4" eb="5">
      <t>ハリ</t>
    </rPh>
    <rPh sb="5" eb="6">
      <t>ワタ</t>
    </rPh>
    <rPh sb="18" eb="20">
      <t>キサイ</t>
    </rPh>
    <phoneticPr fontId="3"/>
  </si>
  <si>
    <t>開口部</t>
    <rPh sb="0" eb="3">
      <t>カイコウブ</t>
    </rPh>
    <phoneticPr fontId="3"/>
  </si>
  <si>
    <t>壁つなぎ A-350</t>
    <rPh sb="0" eb="1">
      <t>カベ</t>
    </rPh>
    <phoneticPr fontId="3"/>
  </si>
  <si>
    <t>280～400</t>
    <phoneticPr fontId="3"/>
  </si>
  <si>
    <t>梁　枠</t>
    <rPh sb="0" eb="1">
      <t>ハリ</t>
    </rPh>
    <rPh sb="2" eb="3">
      <t>ワク</t>
    </rPh>
    <phoneticPr fontId="3"/>
  </si>
  <si>
    <t>)スパン</t>
    <phoneticPr fontId="3"/>
  </si>
  <si>
    <t>カ所</t>
    <rPh sb="1" eb="2">
      <t>ジョ</t>
    </rPh>
    <phoneticPr fontId="3"/>
  </si>
  <si>
    <t>壁つなぎ A-400</t>
    <rPh sb="0" eb="1">
      <t>カベ</t>
    </rPh>
    <phoneticPr fontId="3"/>
  </si>
  <si>
    <t>320～480</t>
    <phoneticPr fontId="3"/>
  </si>
  <si>
    <t>梁渡し</t>
    <rPh sb="0" eb="1">
      <t>ハリ</t>
    </rPh>
    <rPh sb="1" eb="2">
      <t>ワタ</t>
    </rPh>
    <phoneticPr fontId="3"/>
  </si>
  <si>
    <t>)幅用</t>
    <rPh sb="1" eb="2">
      <t>ハバ</t>
    </rPh>
    <rPh sb="2" eb="3">
      <t>ヨウ</t>
    </rPh>
    <phoneticPr fontId="3"/>
  </si>
  <si>
    <t>壁つなぎ A-600</t>
    <rPh sb="0" eb="1">
      <t>カベ</t>
    </rPh>
    <phoneticPr fontId="3"/>
  </si>
  <si>
    <t>480～670</t>
    <phoneticPr fontId="3"/>
  </si>
  <si>
    <t>壁つなぎ A-800</t>
  </si>
  <si>
    <t>670～860</t>
    <phoneticPr fontId="3"/>
  </si>
  <si>
    <t>壁つなぎ A-1000</t>
    <rPh sb="0" eb="1">
      <t>カベ</t>
    </rPh>
    <phoneticPr fontId="3"/>
  </si>
  <si>
    <t>860～1000</t>
    <phoneticPr fontId="3"/>
  </si>
  <si>
    <t>単管ポール　</t>
    <rPh sb="0" eb="2">
      <t>タンカン</t>
    </rPh>
    <phoneticPr fontId="3"/>
  </si>
  <si>
    <t>0.5ｍ</t>
    <phoneticPr fontId="3"/>
  </si>
  <si>
    <t>1.0ｍ</t>
    <phoneticPr fontId="3"/>
  </si>
  <si>
    <t>1.5ｍ</t>
    <phoneticPr fontId="3"/>
  </si>
  <si>
    <t>2.5ｍ</t>
    <phoneticPr fontId="3"/>
  </si>
  <si>
    <t>3.0ｍ</t>
    <phoneticPr fontId="3"/>
  </si>
  <si>
    <t>3.5ｍ</t>
    <phoneticPr fontId="3"/>
  </si>
  <si>
    <t>4.5ｍ</t>
    <phoneticPr fontId="3"/>
  </si>
  <si>
    <t>・ お客様による、この様式（エクセルデータ）の変更は、</t>
    <phoneticPr fontId="3"/>
  </si>
  <si>
    <t>5.0ｍ</t>
    <phoneticPr fontId="3"/>
  </si>
  <si>
    <t>　 受注ミスの原因となりますのでおやめください。</t>
    <phoneticPr fontId="3"/>
  </si>
  <si>
    <t>トラック４ｔｕ（片道）</t>
    <rPh sb="8" eb="10">
      <t>カタミチ</t>
    </rPh>
    <phoneticPr fontId="3"/>
  </si>
  <si>
    <t>・上記以外の商品も揃えていますので、営業にご確認をお願いします。</t>
    <rPh sb="1" eb="3">
      <t>ジョウキ</t>
    </rPh>
    <rPh sb="3" eb="5">
      <t>イガイ</t>
    </rPh>
    <rPh sb="6" eb="8">
      <t>ショウヒン</t>
    </rPh>
    <rPh sb="9" eb="10">
      <t>ソロ</t>
    </rPh>
    <rPh sb="18" eb="20">
      <t>エイギョウ</t>
    </rPh>
    <rPh sb="22" eb="24">
      <t>カクニン</t>
    </rPh>
    <rPh sb="26" eb="27">
      <t>ネガ</t>
    </rPh>
    <phoneticPr fontId="3"/>
  </si>
  <si>
    <t>打込用単管ﾎﾟｰﾙ</t>
    <rPh sb="0" eb="2">
      <t>ウチコ</t>
    </rPh>
    <rPh sb="2" eb="3">
      <t>ヨウ</t>
    </rPh>
    <rPh sb="3" eb="5">
      <t>タンカン</t>
    </rPh>
    <phoneticPr fontId="3"/>
  </si>
  <si>
    <r>
      <t xml:space="preserve">・ </t>
    </r>
    <r>
      <rPr>
        <b/>
        <u/>
        <sz val="9"/>
        <color rgb="FFFF0000"/>
        <rFont val="ＭＳ Ｐゴシック"/>
        <family val="3"/>
        <charset val="128"/>
      </rPr>
      <t>毎月、第2土曜日は定休日</t>
    </r>
    <r>
      <rPr>
        <sz val="9"/>
        <color theme="1"/>
        <rFont val="ＭＳ Ｐゴシック"/>
        <family val="3"/>
        <charset val="128"/>
      </rPr>
      <t>となっていますので、ご協力お願いします。</t>
    </r>
    <rPh sb="2" eb="4">
      <t>マイツキ</t>
    </rPh>
    <rPh sb="5" eb="6">
      <t>ダイ</t>
    </rPh>
    <rPh sb="7" eb="10">
      <t>ドヨウビ</t>
    </rPh>
    <rPh sb="11" eb="14">
      <t>テイキュウビ</t>
    </rPh>
    <rPh sb="25" eb="27">
      <t>キョウリョク</t>
    </rPh>
    <rPh sb="28" eb="29">
      <t>ネガ</t>
    </rPh>
    <phoneticPr fontId="3"/>
  </si>
  <si>
    <t>打込用単管ﾎﾟｰﾙ</t>
    <phoneticPr fontId="3"/>
  </si>
  <si>
    <r>
      <t>・ 配送予約は、</t>
    </r>
    <r>
      <rPr>
        <b/>
        <u/>
        <sz val="9"/>
        <color rgb="FFFF0000"/>
        <rFont val="ＭＳ Ｐゴシック"/>
        <family val="3"/>
        <charset val="128"/>
      </rPr>
      <t>3～4日前</t>
    </r>
    <r>
      <rPr>
        <sz val="9"/>
        <color theme="1"/>
        <rFont val="ＭＳ Ｐゴシック"/>
        <family val="3"/>
        <charset val="128"/>
      </rPr>
      <t>、機材の数量は</t>
    </r>
    <r>
      <rPr>
        <b/>
        <u/>
        <sz val="9"/>
        <color rgb="FFFF0000"/>
        <rFont val="ＭＳ Ｐゴシック"/>
        <family val="3"/>
        <charset val="128"/>
      </rPr>
      <t>2日前まで</t>
    </r>
    <r>
      <rPr>
        <sz val="9"/>
        <color theme="1"/>
        <rFont val="ＭＳ Ｐゴシック"/>
        <family val="3"/>
        <charset val="128"/>
      </rPr>
      <t>にはご連絡をお願いします。</t>
    </r>
    <rPh sb="2" eb="4">
      <t>ハイソウ</t>
    </rPh>
    <rPh sb="4" eb="6">
      <t>ヨヤク</t>
    </rPh>
    <rPh sb="11" eb="13">
      <t>ニチマエ</t>
    </rPh>
    <rPh sb="14" eb="16">
      <t>キザイ</t>
    </rPh>
    <rPh sb="17" eb="19">
      <t>スウリョウ</t>
    </rPh>
    <rPh sb="21" eb="23">
      <t>ニチマエ</t>
    </rPh>
    <rPh sb="28" eb="30">
      <t>レンラク</t>
    </rPh>
    <rPh sb="32" eb="33">
      <t>ネガ</t>
    </rPh>
    <phoneticPr fontId="3"/>
  </si>
  <si>
    <t>階段手摺ｽﾃｱﾚｰﾙ</t>
    <rPh sb="0" eb="2">
      <t>カイダン</t>
    </rPh>
    <rPh sb="2" eb="3">
      <t>テ</t>
    </rPh>
    <rPh sb="3" eb="4">
      <t>ス</t>
    </rPh>
    <phoneticPr fontId="3"/>
  </si>
  <si>
    <t xml:space="preserve">階段 450巾 ｱﾙﾐ </t>
    <rPh sb="0" eb="2">
      <t>カイダン</t>
    </rPh>
    <rPh sb="6" eb="7">
      <t>ハバ</t>
    </rPh>
    <phoneticPr fontId="3"/>
  </si>
  <si>
    <t>総重量 (Kg)</t>
    <rPh sb="0" eb="3">
      <t>ソウジュウリョウ</t>
    </rPh>
    <phoneticPr fontId="3"/>
  </si>
  <si>
    <t>重量（Kg）</t>
    <rPh sb="0" eb="2">
      <t>ジュウリョウ</t>
    </rPh>
    <phoneticPr fontId="3"/>
  </si>
  <si>
    <t>月</t>
    <rPh sb="0" eb="1">
      <t>ガツ</t>
    </rPh>
    <phoneticPr fontId="2"/>
  </si>
  <si>
    <t>日</t>
    <rPh sb="0" eb="1">
      <t>ニチ</t>
    </rPh>
    <phoneticPr fontId="2"/>
  </si>
  <si>
    <t>【　販　　売　】</t>
    <rPh sb="2" eb="3">
      <t>ハン</t>
    </rPh>
    <rPh sb="5" eb="6">
      <t>バイ</t>
    </rPh>
    <phoneticPr fontId="3"/>
  </si>
  <si>
    <t>【販売】</t>
    <rPh sb="1" eb="3">
      <t>ハンバイ</t>
    </rPh>
    <phoneticPr fontId="3"/>
  </si>
  <si>
    <t>（</t>
  </si>
  <si>
    <t>（</t>
    <phoneticPr fontId="2"/>
  </si>
  <si>
    <t>取りに行きます</t>
    <phoneticPr fontId="2"/>
  </si>
  <si>
    <t>未手配）</t>
    <phoneticPr fontId="2"/>
  </si>
  <si>
    <t xml:space="preserve"> 便依頼済み ・</t>
    <phoneticPr fontId="2"/>
  </si>
  <si>
    <t>拓新便で納入希望</t>
    <rPh sb="0" eb="3">
      <t>タクシンビン</t>
    </rPh>
    <rPh sb="4" eb="8">
      <t>ノウニュウキボウ</t>
    </rPh>
    <phoneticPr fontId="2"/>
  </si>
  <si>
    <t>便依頼済み</t>
    <rPh sb="0" eb="1">
      <t>ビン</t>
    </rPh>
    <rPh sb="1" eb="4">
      <t>イライズ</t>
    </rPh>
    <phoneticPr fontId="2"/>
  </si>
  <si>
    <t>未手配</t>
    <rPh sb="0" eb="3">
      <t>ミテハイ</t>
    </rPh>
    <phoneticPr fontId="2"/>
  </si>
  <si>
    <t>取りに行きます</t>
    <rPh sb="0" eb="1">
      <t>ト</t>
    </rPh>
    <rPh sb="3" eb="4">
      <t>イ</t>
    </rPh>
    <phoneticPr fontId="2"/>
  </si>
  <si>
    <t>本社</t>
    <rPh sb="0" eb="2">
      <t>ホンシャ</t>
    </rPh>
    <phoneticPr fontId="2"/>
  </si>
  <si>
    <t>東部</t>
    <rPh sb="0" eb="2">
      <t>トウブ</t>
    </rPh>
    <phoneticPr fontId="2"/>
  </si>
  <si>
    <t>朝一（8時30分）</t>
    <phoneticPr fontId="2"/>
  </si>
  <si>
    <t>午前10時～午前12時</t>
    <phoneticPr fontId="2"/>
  </si>
  <si>
    <t>午後3時～午後5時</t>
    <phoneticPr fontId="2"/>
  </si>
  <si>
    <t>　(</t>
    <phoneticPr fontId="2"/>
  </si>
  <si>
    <t>朝一～午前10時</t>
    <phoneticPr fontId="2"/>
  </si>
  <si>
    <t>午後1時～午後3時</t>
    <phoneticPr fontId="2"/>
  </si>
  <si>
    <t>PM</t>
    <phoneticPr fontId="2"/>
  </si>
  <si>
    <t>AM</t>
    <phoneticPr fontId="2"/>
  </si>
  <si>
    <t>　　　フリー</t>
    <phoneticPr fontId="2"/>
  </si>
  <si>
    <r>
      <t>その他</t>
    </r>
    <r>
      <rPr>
        <sz val="8"/>
        <color theme="1"/>
        <rFont val="ＭＳ Ｐゴシック"/>
        <family val="3"/>
        <charset val="128"/>
      </rPr>
      <t>(下記セルに記入）</t>
    </r>
    <rPh sb="4" eb="6">
      <t>カキ</t>
    </rPh>
    <rPh sb="9" eb="11">
      <t>キニュウ</t>
    </rPh>
    <phoneticPr fontId="2"/>
  </si>
  <si>
    <t>本社　・</t>
    <phoneticPr fontId="2"/>
  </si>
  <si>
    <t>2021年4月22日様式更新</t>
    <rPh sb="4" eb="5">
      <t>ネン</t>
    </rPh>
    <rPh sb="6" eb="7">
      <t>ガツ</t>
    </rPh>
    <phoneticPr fontId="3"/>
  </si>
  <si>
    <t>納入希望日時</t>
  </si>
  <si>
    <t>納入便</t>
  </si>
  <si>
    <t>拓新便で納入希望　</t>
    <phoneticPr fontId="3"/>
  </si>
  <si>
    <t>お得意先名</t>
    <rPh sb="1" eb="4">
      <t>トクイサキ</t>
    </rPh>
    <rPh sb="4" eb="5">
      <t>メイ</t>
    </rPh>
    <phoneticPr fontId="3"/>
  </si>
  <si>
    <t>ご注文者氏名</t>
    <rPh sb="1" eb="3">
      <t>チュウモン</t>
    </rPh>
    <rPh sb="3" eb="4">
      <t>シャ</t>
    </rPh>
    <rPh sb="4" eb="6">
      <t>シメイ</t>
    </rPh>
    <phoneticPr fontId="3"/>
  </si>
  <si>
    <t>現場名</t>
    <rPh sb="0" eb="2">
      <t>ゲンバ</t>
    </rPh>
    <rPh sb="2" eb="3">
      <t>メイ</t>
    </rPh>
    <phoneticPr fontId="3"/>
  </si>
  <si>
    <t>①</t>
    <phoneticPr fontId="3"/>
  </si>
  <si>
    <t>②</t>
    <phoneticPr fontId="3"/>
  </si>
  <si>
    <t>③</t>
    <phoneticPr fontId="3"/>
  </si>
  <si>
    <t>④</t>
    <phoneticPr fontId="3"/>
  </si>
  <si>
    <t>⑤</t>
    <phoneticPr fontId="2"/>
  </si>
  <si>
    <t>合計スパン数</t>
    <rPh sb="0" eb="2">
      <t>ゴウケイ</t>
    </rPh>
    <rPh sb="5" eb="6">
      <t>スウ</t>
    </rPh>
    <phoneticPr fontId="3"/>
  </si>
  <si>
    <t>スパン</t>
    <phoneticPr fontId="3"/>
  </si>
  <si>
    <t>●</t>
    <phoneticPr fontId="3"/>
  </si>
  <si>
    <t>受金具</t>
    <rPh sb="0" eb="1">
      <t>ウケ</t>
    </rPh>
    <rPh sb="1" eb="3">
      <t>カナグ</t>
    </rPh>
    <phoneticPr fontId="3"/>
  </si>
  <si>
    <t>▲</t>
    <phoneticPr fontId="3"/>
  </si>
  <si>
    <t>妻側専用部材</t>
    <rPh sb="0" eb="1">
      <t>ツマ</t>
    </rPh>
    <rPh sb="1" eb="2">
      <t>ガワ</t>
    </rPh>
    <rPh sb="2" eb="4">
      <t>センヨウ</t>
    </rPh>
    <rPh sb="4" eb="5">
      <t>ブ</t>
    </rPh>
    <rPh sb="5" eb="6">
      <t>ザイ</t>
    </rPh>
    <phoneticPr fontId="3"/>
  </si>
  <si>
    <t>■</t>
    <phoneticPr fontId="3"/>
  </si>
  <si>
    <t>コーナー</t>
    <phoneticPr fontId="3"/>
  </si>
  <si>
    <t>品名</t>
    <rPh sb="0" eb="2">
      <t>ヒンメイ</t>
    </rPh>
    <phoneticPr fontId="3"/>
  </si>
  <si>
    <t>ピッチ</t>
    <phoneticPr fontId="3"/>
  </si>
  <si>
    <t>重量</t>
    <rPh sb="0" eb="2">
      <t>ジュウリョウ</t>
    </rPh>
    <phoneticPr fontId="3"/>
  </si>
  <si>
    <t>品番</t>
    <rPh sb="0" eb="2">
      <t>ヒンバン</t>
    </rPh>
    <phoneticPr fontId="3"/>
  </si>
  <si>
    <t>直線部</t>
    <rPh sb="0" eb="2">
      <t>チョクセン</t>
    </rPh>
    <rPh sb="2" eb="3">
      <t>ブ</t>
    </rPh>
    <phoneticPr fontId="3"/>
  </si>
  <si>
    <t>計</t>
    <rPh sb="0" eb="1">
      <t>ケイ</t>
    </rPh>
    <phoneticPr fontId="3"/>
  </si>
  <si>
    <t>フレーム　左</t>
    <rPh sb="5" eb="6">
      <t>ヒダリ</t>
    </rPh>
    <phoneticPr fontId="3"/>
  </si>
  <si>
    <t>ALA1LSN</t>
    <phoneticPr fontId="3"/>
  </si>
  <si>
    <t>フレーム　右</t>
    <rPh sb="5" eb="6">
      <t>ミギ</t>
    </rPh>
    <phoneticPr fontId="3"/>
  </si>
  <si>
    <t>ALA2RSN</t>
    <phoneticPr fontId="3"/>
  </si>
  <si>
    <t>万能板受（上）</t>
    <rPh sb="0" eb="2">
      <t>バンノウ</t>
    </rPh>
    <rPh sb="2" eb="3">
      <t>バン</t>
    </rPh>
    <rPh sb="3" eb="4">
      <t>ウ</t>
    </rPh>
    <rPh sb="5" eb="6">
      <t>ウエ</t>
    </rPh>
    <phoneticPr fontId="3"/>
  </si>
  <si>
    <t>ALAM318A</t>
    <phoneticPr fontId="3"/>
  </si>
  <si>
    <t>ALAM315A</t>
    <phoneticPr fontId="3"/>
  </si>
  <si>
    <t>入力例1でも2でも数量は変わりません。</t>
    <rPh sb="0" eb="2">
      <t>ニュウリョク</t>
    </rPh>
    <rPh sb="2" eb="3">
      <t>レイ</t>
    </rPh>
    <rPh sb="9" eb="11">
      <t>スウリョウ</t>
    </rPh>
    <rPh sb="12" eb="13">
      <t>カ</t>
    </rPh>
    <phoneticPr fontId="3"/>
  </si>
  <si>
    <t>ALAM312A</t>
    <phoneticPr fontId="3"/>
  </si>
  <si>
    <t>使いやすい方法で入力してください</t>
    <rPh sb="0" eb="1">
      <t>ツカ</t>
    </rPh>
    <rPh sb="5" eb="7">
      <t>ホウホウ</t>
    </rPh>
    <rPh sb="8" eb="10">
      <t>ニュウリョク</t>
    </rPh>
    <phoneticPr fontId="3"/>
  </si>
  <si>
    <t>ALAM309A</t>
    <phoneticPr fontId="3"/>
  </si>
  <si>
    <t>ALAM306A</t>
    <phoneticPr fontId="3"/>
  </si>
  <si>
    <t>万能板受（下）</t>
    <rPh sb="0" eb="2">
      <t>バンノウ</t>
    </rPh>
    <rPh sb="2" eb="3">
      <t>バン</t>
    </rPh>
    <rPh sb="3" eb="4">
      <t>ウ</t>
    </rPh>
    <rPh sb="5" eb="6">
      <t>シタ</t>
    </rPh>
    <phoneticPr fontId="3"/>
  </si>
  <si>
    <t>ALAM418M</t>
    <phoneticPr fontId="3"/>
  </si>
  <si>
    <t>ALAM415M</t>
    <phoneticPr fontId="3"/>
  </si>
  <si>
    <t>ALAM412M</t>
    <phoneticPr fontId="3"/>
  </si>
  <si>
    <t>ALAM409M</t>
    <phoneticPr fontId="3"/>
  </si>
  <si>
    <t>ALAM406M</t>
    <phoneticPr fontId="3"/>
  </si>
  <si>
    <t>万能板押え</t>
    <rPh sb="0" eb="2">
      <t>バンノウ</t>
    </rPh>
    <rPh sb="2" eb="3">
      <t>バン</t>
    </rPh>
    <rPh sb="3" eb="4">
      <t>オサ</t>
    </rPh>
    <phoneticPr fontId="3"/>
  </si>
  <si>
    <t>ALAM518B</t>
    <phoneticPr fontId="3"/>
  </si>
  <si>
    <t>ALAM515B</t>
    <phoneticPr fontId="3"/>
  </si>
  <si>
    <t>ALAM512B</t>
    <phoneticPr fontId="3"/>
  </si>
  <si>
    <t>ALAM509B</t>
    <phoneticPr fontId="3"/>
  </si>
  <si>
    <t>ALAM506B</t>
    <phoneticPr fontId="3"/>
  </si>
  <si>
    <t>フレ止め</t>
    <rPh sb="2" eb="3">
      <t>ド</t>
    </rPh>
    <phoneticPr fontId="3"/>
  </si>
  <si>
    <t>ALAM618A</t>
    <phoneticPr fontId="3"/>
  </si>
  <si>
    <t>ALAM615A</t>
    <phoneticPr fontId="3"/>
  </si>
  <si>
    <t>ALAM612A</t>
    <phoneticPr fontId="3"/>
  </si>
  <si>
    <t>ALAM609A</t>
    <phoneticPr fontId="3"/>
  </si>
  <si>
    <t>ALAM606A</t>
    <phoneticPr fontId="3"/>
  </si>
  <si>
    <t>フレーム受金具</t>
    <rPh sb="4" eb="5">
      <t>ウケ</t>
    </rPh>
    <rPh sb="5" eb="7">
      <t>カナグ</t>
    </rPh>
    <phoneticPr fontId="3"/>
  </si>
  <si>
    <t>ALA7NＳ</t>
    <phoneticPr fontId="3"/>
  </si>
  <si>
    <t>FRP製万能板</t>
    <rPh sb="3" eb="4">
      <t>セイ</t>
    </rPh>
    <rPh sb="4" eb="7">
      <t>バンノウバン</t>
    </rPh>
    <phoneticPr fontId="3"/>
  </si>
  <si>
    <t>ALAF1A_S</t>
    <phoneticPr fontId="3"/>
  </si>
  <si>
    <t>コーナー部</t>
    <rPh sb="4" eb="5">
      <t>ブ</t>
    </rPh>
    <phoneticPr fontId="3"/>
  </si>
  <si>
    <t>サイドフレーム左</t>
    <rPh sb="7" eb="8">
      <t>ヒダリ</t>
    </rPh>
    <phoneticPr fontId="3"/>
  </si>
  <si>
    <t>ALAC1LM N</t>
    <phoneticPr fontId="3"/>
  </si>
  <si>
    <t>サイドフレーム右</t>
    <rPh sb="7" eb="8">
      <t>ミギ</t>
    </rPh>
    <phoneticPr fontId="3"/>
  </si>
  <si>
    <t>ALAC2RM N</t>
    <phoneticPr fontId="3"/>
  </si>
  <si>
    <t>センターフレーム</t>
    <phoneticPr fontId="3"/>
  </si>
  <si>
    <t>ALAC3SN</t>
    <phoneticPr fontId="3"/>
  </si>
  <si>
    <t>万能板押さえ（上）</t>
    <rPh sb="0" eb="2">
      <t>バンノウ</t>
    </rPh>
    <rPh sb="2" eb="3">
      <t>バン</t>
    </rPh>
    <rPh sb="3" eb="4">
      <t>オ</t>
    </rPh>
    <rPh sb="7" eb="8">
      <t>ウエ</t>
    </rPh>
    <phoneticPr fontId="3"/>
  </si>
  <si>
    <t>ALAC4N</t>
    <phoneticPr fontId="3"/>
  </si>
  <si>
    <t>フレ止め（A)</t>
    <rPh sb="2" eb="3">
      <t>ド</t>
    </rPh>
    <phoneticPr fontId="3"/>
  </si>
  <si>
    <t>ALAC5A</t>
    <phoneticPr fontId="3"/>
  </si>
  <si>
    <t>フレ止め（B)</t>
    <rPh sb="2" eb="3">
      <t>ド</t>
    </rPh>
    <phoneticPr fontId="3"/>
  </si>
  <si>
    <t>ALAC6A</t>
    <phoneticPr fontId="3"/>
  </si>
  <si>
    <t>隅フレーム受金具</t>
    <rPh sb="0" eb="1">
      <t>スミ</t>
    </rPh>
    <rPh sb="5" eb="6">
      <t>ウケ</t>
    </rPh>
    <rPh sb="6" eb="8">
      <t>カナグ</t>
    </rPh>
    <phoneticPr fontId="3"/>
  </si>
  <si>
    <t>ALAC7N</t>
    <phoneticPr fontId="3"/>
  </si>
  <si>
    <t>FRP製万能板　小</t>
    <rPh sb="3" eb="4">
      <t>セイ</t>
    </rPh>
    <rPh sb="4" eb="7">
      <t>バンノウバン</t>
    </rPh>
    <rPh sb="8" eb="9">
      <t>ショウ</t>
    </rPh>
    <phoneticPr fontId="3"/>
  </si>
  <si>
    <t>ALAF21_S</t>
    <phoneticPr fontId="3"/>
  </si>
  <si>
    <t>FRP製万能板　中</t>
    <rPh sb="3" eb="4">
      <t>セイ</t>
    </rPh>
    <rPh sb="4" eb="7">
      <t>バンノウバン</t>
    </rPh>
    <rPh sb="8" eb="9">
      <t>チュウ</t>
    </rPh>
    <phoneticPr fontId="3"/>
  </si>
  <si>
    <t>ALAF22_S</t>
    <phoneticPr fontId="3"/>
  </si>
  <si>
    <t>FRP製万能板　大</t>
    <rPh sb="3" eb="4">
      <t>セイ</t>
    </rPh>
    <rPh sb="4" eb="7">
      <t>バンノウバン</t>
    </rPh>
    <rPh sb="8" eb="9">
      <t>ダイ</t>
    </rPh>
    <phoneticPr fontId="3"/>
  </si>
  <si>
    <t>ALAF23_S</t>
    <phoneticPr fontId="3"/>
  </si>
  <si>
    <t>妻側専用金具</t>
    <rPh sb="0" eb="1">
      <t>ツマ</t>
    </rPh>
    <rPh sb="1" eb="2">
      <t>ガワ</t>
    </rPh>
    <rPh sb="2" eb="4">
      <t>センヨウ</t>
    </rPh>
    <rPh sb="4" eb="6">
      <t>カナグ</t>
    </rPh>
    <phoneticPr fontId="3"/>
  </si>
  <si>
    <t>妻側フレーム受金具</t>
    <rPh sb="0" eb="1">
      <t>ツマ</t>
    </rPh>
    <rPh sb="1" eb="2">
      <t>ガワ</t>
    </rPh>
    <rPh sb="6" eb="7">
      <t>ウケ</t>
    </rPh>
    <rPh sb="7" eb="9">
      <t>カナグ</t>
    </rPh>
    <phoneticPr fontId="3"/>
  </si>
  <si>
    <t>ALA7TＮS</t>
    <phoneticPr fontId="3"/>
  </si>
  <si>
    <t>引上げロープ</t>
    <rPh sb="0" eb="2">
      <t>ヒキア</t>
    </rPh>
    <phoneticPr fontId="3"/>
  </si>
  <si>
    <t>重量合計(Kg)</t>
    <rPh sb="0" eb="2">
      <t>ジュウリョウ</t>
    </rPh>
    <rPh sb="2" eb="4">
      <t>ゴウケイ</t>
    </rPh>
    <phoneticPr fontId="3"/>
  </si>
  <si>
    <t>（　</t>
    <phoneticPr fontId="3"/>
  </si>
  <si>
    <t>便依頼済み</t>
    <phoneticPr fontId="2"/>
  </si>
  <si>
    <t>未手配　）</t>
    <phoneticPr fontId="2"/>
  </si>
  <si>
    <t>取りに行きます　</t>
    <rPh sb="0" eb="1">
      <t>ト</t>
    </rPh>
    <rPh sb="3" eb="4">
      <t>イ</t>
    </rPh>
    <phoneticPr fontId="3"/>
  </si>
  <si>
    <t>　   　PM</t>
    <phoneticPr fontId="2"/>
  </si>
  <si>
    <t>その他（下記セルに記入）</t>
    <rPh sb="2" eb="3">
      <t>タ</t>
    </rPh>
    <rPh sb="4" eb="6">
      <t>カキ</t>
    </rPh>
    <rPh sb="9" eb="11">
      <t>キニュウ</t>
    </rPh>
    <phoneticPr fontId="2"/>
  </si>
  <si>
    <t>便依頼済み</t>
    <rPh sb="0" eb="4">
      <t>ビンイライズ</t>
    </rPh>
    <phoneticPr fontId="2"/>
  </si>
  <si>
    <t>　（</t>
    <phoneticPr fontId="2"/>
  </si>
  <si>
    <t>東部　）</t>
    <rPh sb="0" eb="2">
      <t>トウブ</t>
    </rPh>
    <phoneticPr fontId="2"/>
  </si>
  <si>
    <t>※数量はお早目にお願いします。</t>
    <phoneticPr fontId="2"/>
  </si>
  <si>
    <t>　</t>
    <phoneticPr fontId="3"/>
  </si>
  <si>
    <t>東部</t>
    <phoneticPr fontId="2"/>
  </si>
  <si>
    <t>）</t>
    <phoneticPr fontId="2"/>
  </si>
  <si>
    <t>フリー</t>
    <phoneticPr fontId="2"/>
  </si>
  <si>
    <t>商品名</t>
    <rPh sb="0" eb="3">
      <t>ショウヒンメイ</t>
    </rPh>
    <phoneticPr fontId="2"/>
  </si>
  <si>
    <t>数量</t>
    <rPh sb="0" eb="2">
      <t>スウリョウ</t>
    </rPh>
    <phoneticPr fontId="2"/>
  </si>
  <si>
    <t>方　杖</t>
    <rPh sb="0" eb="1">
      <t>ホウ</t>
    </rPh>
    <rPh sb="2" eb="3">
      <t>ツエ</t>
    </rPh>
    <phoneticPr fontId="2"/>
  </si>
  <si>
    <t>隅 梁 受</t>
    <rPh sb="0" eb="1">
      <t>スミ</t>
    </rPh>
    <rPh sb="2" eb="3">
      <t>ハリ</t>
    </rPh>
    <rPh sb="4" eb="5">
      <t>ウケ</t>
    </rPh>
    <phoneticPr fontId="2"/>
  </si>
  <si>
    <t>その他</t>
    <rPh sb="2" eb="3">
      <t>タ</t>
    </rPh>
    <phoneticPr fontId="2"/>
  </si>
  <si>
    <t>朝一（8時30分）</t>
  </si>
  <si>
    <t>　  フリー</t>
    <phoneticPr fontId="2"/>
  </si>
  <si>
    <t>2023年5月23日様式更新</t>
    <rPh sb="4" eb="5">
      <t>ネン</t>
    </rPh>
    <rPh sb="6" eb="7">
      <t>ガツ</t>
    </rPh>
    <rPh sb="9" eb="10">
      <t>ニチ</t>
    </rPh>
    <rPh sb="10" eb="12">
      <t>ヨウシキ</t>
    </rPh>
    <rPh sb="12" eb="14">
      <t>コウシン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</si>
</sst>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
    <numFmt numFmtId="177" formatCode="0_ "/>
    <numFmt numFmtId="178" formatCode="0_);[Red]\(0\)"/>
    <numFmt numFmtId="179" formatCode="0.0_ "/>
    <numFmt numFmtId="180" formatCode="0.0"/>
    <numFmt numFmtId="181" formatCode="#"/>
  </numFmts>
  <fonts count="50">
    <font>
      <sz val="11"/>
      <color theme="1"/>
      <name val="游ゴシック"/>
      <family val="2"/>
      <charset val="128"/>
      <scheme val="minor"/>
    </font>
    <font>
      <sz val="12"/>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8"/>
      <name val="ＭＳ Ｐゴシック"/>
      <family val="3"/>
      <charset val="128"/>
    </font>
    <font>
      <sz val="11"/>
      <color rgb="FFFF0000"/>
      <name val="ＭＳ Ｐゴシック"/>
      <family val="3"/>
      <charset val="128"/>
    </font>
    <font>
      <b/>
      <sz val="16"/>
      <name val="ＭＳ Ｐゴシック"/>
      <family val="3"/>
      <charset val="128"/>
    </font>
    <font>
      <b/>
      <sz val="14"/>
      <color rgb="FF002060"/>
      <name val="ＭＳ Ｐゴシック"/>
      <family val="3"/>
      <charset val="128"/>
    </font>
    <font>
      <sz val="10.5"/>
      <name val="ＭＳ Ｐゴシック"/>
      <family val="3"/>
      <charset val="128"/>
    </font>
    <font>
      <sz val="9"/>
      <name val="ＭＳ Ｐゴシック"/>
      <family val="3"/>
      <charset val="128"/>
    </font>
    <font>
      <sz val="14"/>
      <name val="ＭＳ Ｐゴシック"/>
      <family val="3"/>
      <charset val="128"/>
    </font>
    <font>
      <sz val="11"/>
      <name val="ＭＳ Ｐゴシック"/>
      <family val="3"/>
      <charset val="128"/>
    </font>
    <font>
      <b/>
      <sz val="11"/>
      <color theme="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10"/>
      <name val="ＭＳ Ｐゴシック"/>
      <family val="3"/>
      <charset val="128"/>
    </font>
    <font>
      <sz val="11"/>
      <color indexed="9"/>
      <name val="ＭＳ Ｐゴシック"/>
      <family val="3"/>
      <charset val="128"/>
    </font>
    <font>
      <sz val="10"/>
      <color indexed="9"/>
      <name val="ＭＳ Ｐゴシック"/>
      <family val="3"/>
      <charset val="128"/>
    </font>
    <font>
      <b/>
      <sz val="10"/>
      <name val="ＭＳ Ｐゴシック"/>
      <family val="3"/>
      <charset val="128"/>
    </font>
    <font>
      <b/>
      <sz val="10"/>
      <color rgb="FFFF0000"/>
      <name val="ＭＳ Ｐゴシック"/>
      <family val="3"/>
      <charset val="128"/>
    </font>
    <font>
      <b/>
      <sz val="9"/>
      <name val="ＭＳ Ｐゴシック"/>
      <family val="3"/>
      <charset val="128"/>
    </font>
    <font>
      <b/>
      <sz val="14"/>
      <name val="ＭＳ Ｐゴシック"/>
      <family val="3"/>
      <charset val="128"/>
    </font>
    <font>
      <sz val="9"/>
      <color theme="1"/>
      <name val="ＭＳ Ｐゴシック"/>
      <family val="3"/>
      <charset val="128"/>
    </font>
    <font>
      <sz val="9"/>
      <color rgb="FF0070C0"/>
      <name val="ＭＳ Ｐゴシック"/>
      <family val="3"/>
      <charset val="128"/>
    </font>
    <font>
      <b/>
      <u/>
      <sz val="9"/>
      <color rgb="FFFF0000"/>
      <name val="ＭＳ Ｐゴシック"/>
      <family val="3"/>
      <charset val="128"/>
    </font>
    <font>
      <b/>
      <sz val="9"/>
      <color indexed="81"/>
      <name val="ＭＳ Ｐゴシック"/>
      <family val="3"/>
      <charset val="128"/>
    </font>
    <font>
      <sz val="9"/>
      <color indexed="81"/>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b/>
      <sz val="11"/>
      <name val="ＭＳ Ｐゴシック"/>
      <family val="3"/>
      <charset val="128"/>
    </font>
    <font>
      <b/>
      <sz val="11"/>
      <color rgb="FFFF0000"/>
      <name val="ＭＳ Ｐゴシック"/>
      <family val="3"/>
      <charset val="128"/>
    </font>
    <font>
      <b/>
      <sz val="11"/>
      <color rgb="FF00B050"/>
      <name val="ＭＳ Ｐゴシック"/>
      <family val="3"/>
      <charset val="128"/>
    </font>
    <font>
      <b/>
      <sz val="11"/>
      <color rgb="FF0070C0"/>
      <name val="ＭＳ Ｐゴシック"/>
      <family val="3"/>
      <charset val="128"/>
    </font>
    <font>
      <sz val="11"/>
      <color rgb="FF002060"/>
      <name val="ＭＳ Ｐゴシック"/>
      <family val="3"/>
      <charset val="128"/>
    </font>
    <font>
      <sz val="11"/>
      <color rgb="FF0070C0"/>
      <name val="ＭＳ Ｐゴシック"/>
      <family val="3"/>
      <charset val="128"/>
    </font>
    <font>
      <sz val="11"/>
      <color rgb="FF00B050"/>
      <name val="ＭＳ Ｐゴシック"/>
      <family val="3"/>
      <charset val="128"/>
    </font>
    <font>
      <sz val="12"/>
      <color theme="1"/>
      <name val="ＭＳ Ｐゴシック"/>
      <family val="3"/>
      <charset val="128"/>
    </font>
    <font>
      <b/>
      <sz val="12"/>
      <name val="ＭＳ Ｐゴシック"/>
      <family val="3"/>
      <charset val="128"/>
    </font>
    <font>
      <b/>
      <sz val="12"/>
      <color rgb="FFFF0000"/>
      <name val="ＭＳ Ｐゴシック"/>
      <family val="3"/>
      <charset val="128"/>
    </font>
    <font>
      <b/>
      <sz val="18"/>
      <name val="ＭＳ Ｐゴシック"/>
      <family val="3"/>
      <charset val="128"/>
    </font>
    <font>
      <b/>
      <sz val="18"/>
      <color theme="1"/>
      <name val="游ゴシック"/>
      <family val="2"/>
      <charset val="128"/>
      <scheme val="minor"/>
    </font>
    <font>
      <sz val="11"/>
      <color theme="1"/>
      <name val="ＭＳ ゴシック"/>
      <family val="3"/>
      <charset val="128"/>
    </font>
    <font>
      <sz val="9"/>
      <color rgb="FFFF0000"/>
      <name val="ＭＳ Ｐゴシック"/>
      <family val="3"/>
      <charset val="128"/>
    </font>
    <font>
      <b/>
      <sz val="9"/>
      <color indexed="81"/>
      <name val="MS P ゴシック"/>
      <family val="3"/>
      <charset val="128"/>
    </font>
    <font>
      <b/>
      <sz val="8"/>
      <color indexed="81"/>
      <name val="MS P ゴシック"/>
      <family val="3"/>
      <charset val="128"/>
    </font>
    <font>
      <sz val="16"/>
      <name val="ＭＳ Ｐゴシック"/>
      <family val="3"/>
      <charset val="128"/>
    </font>
    <font>
      <sz val="16"/>
      <color theme="1"/>
      <name val="ＭＳ Ｐゴシック"/>
      <family val="3"/>
      <charset val="128"/>
    </font>
    <font>
      <sz val="14"/>
      <color theme="1"/>
      <name val="ＭＳ Ｐゴシック"/>
      <family val="3"/>
      <charset val="128"/>
    </font>
  </fonts>
  <fills count="5">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0" tint="-0.249977111117893"/>
        <bgColor indexed="64"/>
      </patternFill>
    </fill>
  </fills>
  <borders count="22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theme="1"/>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theme="1"/>
      </right>
      <top/>
      <bottom style="medium">
        <color indexed="64"/>
      </bottom>
      <diagonal/>
    </border>
    <border>
      <left style="hair">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style="medium">
        <color indexed="64"/>
      </left>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diagonalUp="1">
      <left style="hair">
        <color indexed="64"/>
      </left>
      <right style="hair">
        <color indexed="64"/>
      </right>
      <top style="medium">
        <color indexed="64"/>
      </top>
      <bottom style="hair">
        <color indexed="64"/>
      </bottom>
      <diagonal style="hair">
        <color indexed="64"/>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right style="medium">
        <color theme="1"/>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diagonalUp="1">
      <left style="hair">
        <color indexed="64"/>
      </left>
      <right style="hair">
        <color indexed="64"/>
      </right>
      <top style="hair">
        <color indexed="64"/>
      </top>
      <bottom style="thin">
        <color indexed="64"/>
      </bottom>
      <diagonal style="hair">
        <color indexed="64"/>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theme="1"/>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diagonalUp="1">
      <left style="hair">
        <color indexed="64"/>
      </left>
      <right style="hair">
        <color indexed="64"/>
      </right>
      <top/>
      <bottom style="hair">
        <color indexed="64"/>
      </bottom>
      <diagonal style="hair">
        <color indexed="64"/>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thin">
        <color indexed="64"/>
      </top>
      <bottom style="thin">
        <color indexed="64"/>
      </bottom>
      <diagonal/>
    </border>
    <border diagonalUp="1">
      <left style="hair">
        <color indexed="64"/>
      </left>
      <right style="hair">
        <color indexed="64"/>
      </right>
      <top style="thin">
        <color indexed="64"/>
      </top>
      <bottom style="thin">
        <color indexed="64"/>
      </bottom>
      <diagonal style="hair">
        <color indexed="64"/>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bottom style="hair">
        <color indexed="64"/>
      </bottom>
      <diagonal/>
    </border>
    <border diagonalUp="1">
      <left style="hair">
        <color indexed="64"/>
      </left>
      <right style="hair">
        <color indexed="64"/>
      </right>
      <top style="thin">
        <color indexed="64"/>
      </top>
      <bottom style="hair">
        <color indexed="64"/>
      </bottom>
      <diagonal style="hair">
        <color indexed="64"/>
      </diagonal>
    </border>
    <border>
      <left style="medium">
        <color indexed="64"/>
      </left>
      <right/>
      <top style="thin">
        <color indexed="64"/>
      </top>
      <bottom style="hair">
        <color indexed="64"/>
      </bottom>
      <diagonal/>
    </border>
    <border>
      <left/>
      <right style="medium">
        <color theme="1"/>
      </right>
      <top/>
      <bottom style="hair">
        <color indexed="64"/>
      </bottom>
      <diagonal/>
    </border>
    <border>
      <left/>
      <right style="medium">
        <color theme="1"/>
      </right>
      <top style="thin">
        <color indexed="64"/>
      </top>
      <bottom style="hair">
        <color indexed="64"/>
      </bottom>
      <diagonal/>
    </border>
    <border>
      <left style="medium">
        <color indexed="64"/>
      </left>
      <right/>
      <top style="hair">
        <color indexed="64"/>
      </top>
      <bottom style="hair">
        <color indexed="64"/>
      </bottom>
      <diagonal/>
    </border>
    <border>
      <left/>
      <right style="medium">
        <color theme="1"/>
      </right>
      <top style="hair">
        <color indexed="64"/>
      </top>
      <bottom style="hair">
        <color indexed="64"/>
      </bottom>
      <diagonal/>
    </border>
    <border>
      <left/>
      <right style="medium">
        <color theme="1"/>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theme="1"/>
      </right>
      <top style="hair">
        <color indexed="64"/>
      </top>
      <bottom/>
      <diagonal/>
    </border>
    <border diagonalUp="1">
      <left style="hair">
        <color indexed="64"/>
      </left>
      <right style="thin">
        <color indexed="64"/>
      </right>
      <top style="thin">
        <color indexed="64"/>
      </top>
      <bottom style="hair">
        <color indexed="64"/>
      </bottom>
      <diagonal style="hair">
        <color indexed="64"/>
      </diagonal>
    </border>
    <border>
      <left/>
      <right style="medium">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diagonalUp="1">
      <left style="hair">
        <color indexed="64"/>
      </left>
      <right style="hair">
        <color indexed="64"/>
      </right>
      <top/>
      <bottom style="thin">
        <color indexed="64"/>
      </bottom>
      <diagonal style="hair">
        <color indexed="64"/>
      </diagonal>
    </border>
    <border>
      <left style="hair">
        <color indexed="64"/>
      </left>
      <right style="hair">
        <color indexed="64"/>
      </right>
      <top/>
      <bottom style="thin">
        <color indexed="64"/>
      </bottom>
      <diagonal/>
    </border>
    <border>
      <left/>
      <right style="medium">
        <color theme="1"/>
      </right>
      <top/>
      <bottom style="thin">
        <color indexed="64"/>
      </bottom>
      <diagonal/>
    </border>
    <border>
      <left style="hair">
        <color indexed="64"/>
      </left>
      <right style="thin">
        <color indexed="64"/>
      </right>
      <top/>
      <bottom style="hair">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hair">
        <color indexed="64"/>
      </top>
      <bottom/>
      <diagonal/>
    </border>
    <border diagonalUp="1">
      <left style="hair">
        <color indexed="64"/>
      </left>
      <right style="hair">
        <color indexed="64"/>
      </right>
      <top style="hair">
        <color indexed="64"/>
      </top>
      <bottom/>
      <diagonal style="hair">
        <color indexed="64"/>
      </diagonal>
    </border>
    <border>
      <left style="thin">
        <color indexed="64"/>
      </left>
      <right/>
      <top style="thin">
        <color indexed="64"/>
      </top>
      <bottom/>
      <diagonal/>
    </border>
    <border>
      <left/>
      <right style="medium">
        <color theme="1"/>
      </right>
      <top style="thin">
        <color indexed="64"/>
      </top>
      <bottom/>
      <diagonal/>
    </border>
    <border>
      <left/>
      <right style="medium">
        <color theme="1"/>
      </right>
      <top/>
      <bottom/>
      <diagonal/>
    </border>
    <border diagonalUp="1">
      <left style="hair">
        <color indexed="64"/>
      </left>
      <right/>
      <top style="hair">
        <color indexed="64"/>
      </top>
      <bottom style="hair">
        <color indexed="64"/>
      </bottom>
      <diagonal style="hair">
        <color indexed="64"/>
      </diagonal>
    </border>
    <border>
      <left/>
      <right/>
      <top style="hair">
        <color indexed="64"/>
      </top>
      <bottom style="thick">
        <color indexed="64"/>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medium">
        <color indexed="64"/>
      </right>
      <top style="thin">
        <color indexed="64"/>
      </top>
      <bottom style="hair">
        <color indexed="64"/>
      </bottom>
      <diagonal/>
    </border>
    <border>
      <left/>
      <right style="medium">
        <color indexed="64"/>
      </right>
      <top style="thin">
        <color indexed="64"/>
      </top>
      <bottom style="hair">
        <color theme="1"/>
      </bottom>
      <diagonal/>
    </border>
    <border>
      <left/>
      <right style="medium">
        <color indexed="64"/>
      </right>
      <top style="hair">
        <color theme="1"/>
      </top>
      <bottom style="hair">
        <color theme="1"/>
      </bottom>
      <diagonal/>
    </border>
    <border>
      <left style="medium">
        <color indexed="64"/>
      </left>
      <right style="medium">
        <color indexed="64"/>
      </right>
      <top style="hair">
        <color theme="1"/>
      </top>
      <bottom style="thin">
        <color theme="1"/>
      </bottom>
      <diagonal/>
    </border>
    <border>
      <left style="medium">
        <color indexed="64"/>
      </left>
      <right style="medium">
        <color indexed="64"/>
      </right>
      <top/>
      <bottom style="thin">
        <color indexed="64"/>
      </bottom>
      <diagonal/>
    </border>
    <border>
      <left/>
      <right style="medium">
        <color theme="1"/>
      </right>
      <top style="thin">
        <color indexed="64"/>
      </top>
      <bottom style="hair">
        <color theme="1"/>
      </bottom>
      <diagonal/>
    </border>
    <border>
      <left style="medium">
        <color theme="1"/>
      </left>
      <right style="medium">
        <color theme="1"/>
      </right>
      <top style="hair">
        <color theme="1"/>
      </top>
      <bottom style="hair">
        <color theme="1"/>
      </bottom>
      <diagonal/>
    </border>
    <border>
      <left style="medium">
        <color theme="1"/>
      </left>
      <right style="medium">
        <color theme="1"/>
      </right>
      <top style="hair">
        <color theme="1"/>
      </top>
      <bottom style="thin">
        <color indexed="64"/>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thin">
        <color indexed="64"/>
      </top>
      <bottom style="hair">
        <color theme="1"/>
      </bottom>
      <diagonal/>
    </border>
    <border diagonalUp="1">
      <left style="hair">
        <color indexed="64"/>
      </left>
      <right/>
      <top style="thin">
        <color indexed="64"/>
      </top>
      <bottom style="thin">
        <color indexed="64"/>
      </bottom>
      <diagonal style="hair">
        <color indexed="64"/>
      </diagonal>
    </border>
    <border diagonalUp="1">
      <left/>
      <right style="hair">
        <color indexed="64"/>
      </right>
      <top style="thin">
        <color indexed="64"/>
      </top>
      <bottom style="thin">
        <color indexed="64"/>
      </bottom>
      <diagonal style="hair">
        <color indexed="64"/>
      </diagonal>
    </border>
    <border diagonalUp="1">
      <left style="hair">
        <color indexed="64"/>
      </left>
      <right/>
      <top style="hair">
        <color indexed="64"/>
      </top>
      <bottom style="thin">
        <color indexed="64"/>
      </bottom>
      <diagonal style="hair">
        <color indexed="64"/>
      </diagonal>
    </border>
    <border diagonalUp="1">
      <left/>
      <right style="hair">
        <color indexed="64"/>
      </right>
      <top style="hair">
        <color indexed="64"/>
      </top>
      <bottom style="thin">
        <color indexed="64"/>
      </bottom>
      <diagonal style="hair">
        <color indexed="64"/>
      </diagonal>
    </border>
    <border diagonalUp="1">
      <left/>
      <right style="hair">
        <color indexed="64"/>
      </right>
      <top style="hair">
        <color indexed="64"/>
      </top>
      <bottom style="hair">
        <color indexed="64"/>
      </bottom>
      <diagonal style="hair">
        <color indexed="64"/>
      </diagonal>
    </border>
    <border>
      <left/>
      <right style="hair">
        <color indexed="64"/>
      </right>
      <top style="hair">
        <color indexed="64"/>
      </top>
      <bottom style="medium">
        <color indexed="64"/>
      </bottom>
      <diagonal/>
    </border>
    <border diagonalUp="1">
      <left style="hair">
        <color indexed="64"/>
      </left>
      <right/>
      <top style="hair">
        <color indexed="64"/>
      </top>
      <bottom style="medium">
        <color indexed="64"/>
      </bottom>
      <diagonal style="hair">
        <color indexed="64"/>
      </diagonal>
    </border>
    <border diagonalUp="1">
      <left/>
      <right style="hair">
        <color indexed="64"/>
      </right>
      <top style="hair">
        <color indexed="64"/>
      </top>
      <bottom style="medium">
        <color indexed="64"/>
      </bottom>
      <diagonal style="hair">
        <color indexed="64"/>
      </diagonal>
    </border>
    <border>
      <left/>
      <right/>
      <top style="hair">
        <color indexed="64"/>
      </top>
      <bottom style="medium">
        <color indexed="64"/>
      </bottom>
      <diagonal/>
    </border>
    <border diagonalUp="1">
      <left style="hair">
        <color indexed="64"/>
      </left>
      <right style="thin">
        <color indexed="64"/>
      </right>
      <top style="hair">
        <color indexed="64"/>
      </top>
      <bottom style="thin">
        <color indexed="64"/>
      </bottom>
      <diagonal style="hair">
        <color indexed="64"/>
      </diagonal>
    </border>
    <border>
      <left style="thick">
        <color indexed="64"/>
      </left>
      <right style="medium">
        <color theme="1"/>
      </right>
      <top style="hair">
        <color indexed="64"/>
      </top>
      <bottom style="medium">
        <color indexed="64"/>
      </bottom>
      <diagonal/>
    </border>
    <border>
      <left/>
      <right style="hair">
        <color indexed="64"/>
      </right>
      <top style="thin">
        <color indexed="64"/>
      </top>
      <bottom/>
      <diagonal/>
    </border>
    <border>
      <left style="hair">
        <color indexed="64"/>
      </left>
      <right/>
      <top style="thin">
        <color indexed="64"/>
      </top>
      <bottom style="thick">
        <color indexed="64"/>
      </bottom>
      <diagonal/>
    </border>
    <border>
      <left/>
      <right/>
      <top style="thin">
        <color indexed="64"/>
      </top>
      <bottom style="thick">
        <color indexed="64"/>
      </bottom>
      <diagonal/>
    </border>
    <border>
      <left/>
      <right style="hair">
        <color indexed="64"/>
      </right>
      <top style="thin">
        <color indexed="64"/>
      </top>
      <bottom style="thick">
        <color indexed="64"/>
      </bottom>
      <diagonal/>
    </border>
    <border>
      <left style="medium">
        <color indexed="64"/>
      </left>
      <right style="medium">
        <color indexed="64"/>
      </right>
      <top style="medium">
        <color indexed="64"/>
      </top>
      <bottom style="thin">
        <color indexed="64"/>
      </bottom>
      <diagonal/>
    </border>
    <border>
      <left style="thin">
        <color auto="1"/>
      </left>
      <right/>
      <top style="medium">
        <color auto="1"/>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ck">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ck">
        <color indexed="64"/>
      </bottom>
      <diagonal/>
    </border>
    <border>
      <left/>
      <right style="thin">
        <color indexed="64"/>
      </right>
      <top/>
      <bottom style="hair">
        <color indexed="64"/>
      </bottom>
      <diagonal/>
    </border>
    <border diagonalUp="1">
      <left style="medium">
        <color indexed="64"/>
      </left>
      <right style="hair">
        <color indexed="64"/>
      </right>
      <top style="thin">
        <color indexed="64"/>
      </top>
      <bottom style="thick">
        <color indexed="64"/>
      </bottom>
      <diagonal style="thin">
        <color indexed="64"/>
      </diagonal>
    </border>
    <border>
      <left/>
      <right style="thick">
        <color indexed="64"/>
      </right>
      <top style="thin">
        <color indexed="64"/>
      </top>
      <bottom style="thick">
        <color indexed="64"/>
      </bottom>
      <diagonal/>
    </border>
    <border>
      <left style="hair">
        <color indexed="64"/>
      </left>
      <right style="thin">
        <color indexed="64"/>
      </right>
      <top style="thin">
        <color indexed="64"/>
      </top>
      <bottom style="thick">
        <color indexed="64"/>
      </bottom>
      <diagonal/>
    </border>
    <border diagonalUp="1">
      <left style="medium">
        <color indexed="64"/>
      </left>
      <right style="hair">
        <color indexed="64"/>
      </right>
      <top/>
      <bottom style="hair">
        <color indexed="64"/>
      </bottom>
      <diagonal style="thin">
        <color indexed="64"/>
      </diagonal>
    </border>
    <border>
      <left/>
      <right style="thin">
        <color indexed="64"/>
      </right>
      <top style="thin">
        <color indexed="64"/>
      </top>
      <bottom style="hair">
        <color indexed="64"/>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style="thick">
        <color indexed="64"/>
      </left>
      <right/>
      <top style="hair">
        <color indexed="64"/>
      </top>
      <bottom style="thick">
        <color indexed="64"/>
      </bottom>
      <diagonal/>
    </border>
    <border>
      <left style="thick">
        <color indexed="64"/>
      </left>
      <right/>
      <top style="hair">
        <color indexed="64"/>
      </top>
      <bottom style="hair">
        <color indexed="64"/>
      </bottom>
      <diagonal/>
    </border>
    <border>
      <left style="thin">
        <color indexed="64"/>
      </left>
      <right/>
      <top style="thick">
        <color indexed="64"/>
      </top>
      <bottom style="hair">
        <color indexed="64"/>
      </bottom>
      <diagonal/>
    </border>
    <border>
      <left style="thin">
        <color indexed="64"/>
      </left>
      <right/>
      <top style="hair">
        <color indexed="64"/>
      </top>
      <bottom style="thick">
        <color indexed="64"/>
      </bottom>
      <diagonal/>
    </border>
    <border>
      <left/>
      <right style="thick">
        <color indexed="64"/>
      </right>
      <top style="thick">
        <color indexed="64"/>
      </top>
      <bottom style="hair">
        <color indexed="64"/>
      </bottom>
      <diagonal/>
    </border>
    <border>
      <left/>
      <right style="thick">
        <color indexed="64"/>
      </right>
      <top style="hair">
        <color indexed="64"/>
      </top>
      <bottom style="hair">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diagonalUp="1">
      <left style="medium">
        <color indexed="64"/>
      </left>
      <right style="hair">
        <color indexed="64"/>
      </right>
      <top/>
      <bottom/>
      <diagonal style="thin">
        <color indexed="64"/>
      </diagonal>
    </border>
    <border>
      <left/>
      <right style="hair">
        <color indexed="64"/>
      </right>
      <top/>
      <bottom/>
      <diagonal/>
    </border>
    <border>
      <left style="hair">
        <color indexed="64"/>
      </left>
      <right style="hair">
        <color indexed="64"/>
      </right>
      <top/>
      <bottom/>
      <diagonal/>
    </border>
    <border>
      <left style="double">
        <color indexed="64"/>
      </left>
      <right/>
      <top style="thick">
        <color indexed="64"/>
      </top>
      <bottom style="thick">
        <color indexed="64"/>
      </bottom>
      <diagonal/>
    </border>
    <border>
      <left/>
      <right style="thin">
        <color indexed="64"/>
      </right>
      <top style="thick">
        <color indexed="64"/>
      </top>
      <bottom style="thick">
        <color indexed="64"/>
      </bottom>
      <diagonal/>
    </border>
    <border>
      <left style="double">
        <color indexed="64"/>
      </left>
      <right/>
      <top style="thick">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ck">
        <color indexed="64"/>
      </bottom>
      <diagonal/>
    </border>
    <border>
      <left/>
      <right style="thick">
        <color indexed="64"/>
      </right>
      <top style="hair">
        <color indexed="64"/>
      </top>
      <bottom style="thick">
        <color indexed="64"/>
      </bottom>
      <diagonal/>
    </border>
    <border>
      <left style="thin">
        <color indexed="64"/>
      </left>
      <right style="double">
        <color indexed="64"/>
      </right>
      <top style="hair">
        <color indexed="64"/>
      </top>
      <bottom style="thick">
        <color indexed="64"/>
      </bottom>
      <diagonal/>
    </border>
  </borders>
  <cellStyleXfs count="1">
    <xf numFmtId="0" fontId="0" fillId="0" borderId="0">
      <alignment vertical="center"/>
    </xf>
  </cellStyleXfs>
  <cellXfs count="807">
    <xf numFmtId="0" fontId="0" fillId="0" borderId="0" xfId="0">
      <alignment vertical="center"/>
    </xf>
    <xf numFmtId="0" fontId="1" fillId="0" borderId="0" xfId="0" applyFont="1" applyAlignment="1"/>
    <xf numFmtId="0" fontId="0" fillId="0" borderId="0" xfId="0" applyAlignment="1"/>
    <xf numFmtId="0" fontId="7" fillId="0" borderId="0" xfId="0" applyFont="1" applyAlignment="1"/>
    <xf numFmtId="0" fontId="0" fillId="0" borderId="0" xfId="0" applyAlignment="1">
      <alignment horizontal="center"/>
    </xf>
    <xf numFmtId="0" fontId="1" fillId="0" borderId="0" xfId="0" applyFont="1" applyAlignment="1">
      <alignment horizontal="center"/>
    </xf>
    <xf numFmtId="0" fontId="0" fillId="0" borderId="20" xfId="0" applyBorder="1" applyAlignment="1"/>
    <xf numFmtId="0" fontId="1" fillId="0" borderId="25" xfId="0" applyFont="1" applyBorder="1" applyAlignment="1">
      <alignment horizontal="left" vertical="center"/>
    </xf>
    <xf numFmtId="0" fontId="4" fillId="0" borderId="2" xfId="0" applyFont="1" applyBorder="1" applyAlignment="1">
      <alignment horizontal="center" vertical="center"/>
    </xf>
    <xf numFmtId="0" fontId="10" fillId="0" borderId="29" xfId="0" applyFont="1" applyBorder="1" applyAlignment="1">
      <alignment horizontal="center" vertical="center" wrapText="1"/>
    </xf>
    <xf numFmtId="0" fontId="3" fillId="0" borderId="29"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0" xfId="0" applyFont="1" applyAlignment="1">
      <alignment horizontal="center" vertical="center" wrapText="1"/>
    </xf>
    <xf numFmtId="0" fontId="10" fillId="0" borderId="29" xfId="0" applyFont="1" applyBorder="1" applyAlignment="1">
      <alignment horizontal="center" vertical="center" shrinkToFit="1"/>
    </xf>
    <xf numFmtId="0" fontId="10" fillId="0" borderId="33" xfId="0" applyFont="1" applyBorder="1" applyAlignment="1"/>
    <xf numFmtId="0" fontId="4" fillId="0" borderId="35" xfId="0" applyFont="1" applyBorder="1" applyAlignment="1">
      <alignment horizontal="left"/>
    </xf>
    <xf numFmtId="176" fontId="5" fillId="0" borderId="36" xfId="0" applyNumberFormat="1" applyFont="1" applyBorder="1" applyAlignment="1">
      <alignment horizontal="right"/>
    </xf>
    <xf numFmtId="176" fontId="10" fillId="0" borderId="39" xfId="0" applyNumberFormat="1" applyFont="1" applyBorder="1" applyAlignment="1">
      <alignment horizontal="right"/>
    </xf>
    <xf numFmtId="176" fontId="10" fillId="0" borderId="0" xfId="0" applyNumberFormat="1" applyFont="1" applyAlignment="1">
      <alignment horizontal="right"/>
    </xf>
    <xf numFmtId="0" fontId="10" fillId="0" borderId="40" xfId="0" applyFont="1" applyBorder="1" applyAlignment="1"/>
    <xf numFmtId="0" fontId="4" fillId="0" borderId="43" xfId="0" applyFont="1" applyBorder="1" applyAlignment="1">
      <alignment horizontal="left"/>
    </xf>
    <xf numFmtId="0" fontId="4" fillId="0" borderId="44" xfId="0" applyFont="1" applyBorder="1" applyAlignment="1">
      <alignment horizontal="left"/>
    </xf>
    <xf numFmtId="176" fontId="5" fillId="0" borderId="41" xfId="0" applyNumberFormat="1" applyFont="1" applyBorder="1" applyAlignment="1">
      <alignment horizontal="right"/>
    </xf>
    <xf numFmtId="0" fontId="10" fillId="0" borderId="47" xfId="0" applyFont="1" applyBorder="1" applyAlignment="1"/>
    <xf numFmtId="0" fontId="4" fillId="0" borderId="49" xfId="0" applyFont="1" applyBorder="1" applyAlignment="1">
      <alignment horizontal="left"/>
    </xf>
    <xf numFmtId="176" fontId="5" fillId="0" borderId="50" xfId="0" applyNumberFormat="1" applyFont="1" applyBorder="1" applyAlignment="1">
      <alignment horizontal="right"/>
    </xf>
    <xf numFmtId="176" fontId="10" fillId="0" borderId="53" xfId="0" applyNumberFormat="1" applyFont="1" applyBorder="1" applyAlignment="1">
      <alignment horizontal="right"/>
    </xf>
    <xf numFmtId="0" fontId="10" fillId="0" borderId="54" xfId="0" applyFont="1" applyBorder="1" applyAlignment="1"/>
    <xf numFmtId="0" fontId="12" fillId="0" borderId="56" xfId="0" applyFont="1" applyBorder="1" applyAlignment="1">
      <alignment horizontal="left"/>
    </xf>
    <xf numFmtId="0" fontId="4" fillId="0" borderId="57" xfId="0" applyFont="1" applyBorder="1" applyAlignment="1">
      <alignment horizontal="left"/>
    </xf>
    <xf numFmtId="0" fontId="4" fillId="0" borderId="58" xfId="0" applyFont="1" applyBorder="1" applyAlignment="1">
      <alignment horizontal="left"/>
    </xf>
    <xf numFmtId="176" fontId="5" fillId="0" borderId="55" xfId="0" applyNumberFormat="1" applyFont="1" applyBorder="1" applyAlignment="1">
      <alignment horizontal="right"/>
    </xf>
    <xf numFmtId="178" fontId="11" fillId="0" borderId="59" xfId="0" applyNumberFormat="1" applyFont="1" applyBorder="1" applyAlignment="1" applyProtection="1">
      <protection locked="0"/>
    </xf>
    <xf numFmtId="178" fontId="11" fillId="0" borderId="60" xfId="0" applyNumberFormat="1" applyFont="1" applyBorder="1" applyAlignment="1" applyProtection="1">
      <protection locked="0"/>
    </xf>
    <xf numFmtId="0" fontId="10" fillId="0" borderId="62" xfId="0" applyFont="1" applyBorder="1" applyAlignment="1"/>
    <xf numFmtId="176" fontId="10" fillId="0" borderId="64" xfId="0" applyNumberFormat="1" applyFont="1" applyBorder="1" applyAlignment="1">
      <alignment horizontal="right"/>
    </xf>
    <xf numFmtId="0" fontId="4" fillId="0" borderId="36" xfId="0" applyFont="1" applyBorder="1" applyAlignment="1">
      <alignment horizontal="left"/>
    </xf>
    <xf numFmtId="0" fontId="4" fillId="0" borderId="65" xfId="0" applyFont="1" applyBorder="1" applyAlignment="1">
      <alignment horizontal="left"/>
    </xf>
    <xf numFmtId="0" fontId="12" fillId="0" borderId="69" xfId="0" applyFont="1" applyBorder="1" applyAlignment="1"/>
    <xf numFmtId="0" fontId="4" fillId="0" borderId="70" xfId="0" applyFont="1" applyBorder="1" applyAlignment="1">
      <alignment horizontal="left"/>
    </xf>
    <xf numFmtId="176" fontId="5" fillId="0" borderId="71" xfId="0" applyNumberFormat="1" applyFont="1" applyBorder="1" applyAlignment="1">
      <alignment horizontal="right"/>
    </xf>
    <xf numFmtId="0" fontId="4" fillId="0" borderId="55" xfId="0" applyFont="1" applyBorder="1" applyAlignment="1">
      <alignment horizontal="left"/>
    </xf>
    <xf numFmtId="0" fontId="10" fillId="0" borderId="74" xfId="0" applyFont="1" applyBorder="1" applyAlignment="1"/>
    <xf numFmtId="0" fontId="4" fillId="0" borderId="76" xfId="0" applyFont="1" applyBorder="1" applyAlignment="1">
      <alignment horizontal="left"/>
    </xf>
    <xf numFmtId="176" fontId="5" fillId="0" borderId="77" xfId="0" applyNumberFormat="1" applyFont="1" applyBorder="1" applyAlignment="1">
      <alignment horizontal="right"/>
    </xf>
    <xf numFmtId="0" fontId="13" fillId="0" borderId="73" xfId="0" applyFont="1" applyBorder="1" applyAlignment="1">
      <alignment shrinkToFit="1"/>
    </xf>
    <xf numFmtId="178" fontId="11" fillId="2" borderId="82" xfId="0" applyNumberFormat="1" applyFont="1" applyFill="1" applyBorder="1" applyAlignment="1" applyProtection="1">
      <protection locked="0"/>
    </xf>
    <xf numFmtId="176" fontId="5" fillId="0" borderId="50" xfId="0" applyNumberFormat="1" applyFont="1" applyBorder="1" applyAlignment="1"/>
    <xf numFmtId="178" fontId="11" fillId="2" borderId="84" xfId="0" applyNumberFormat="1" applyFont="1" applyFill="1" applyBorder="1" applyAlignment="1" applyProtection="1">
      <protection locked="0"/>
    </xf>
    <xf numFmtId="176" fontId="5" fillId="0" borderId="86" xfId="0" applyNumberFormat="1" applyFont="1" applyBorder="1" applyAlignment="1">
      <alignment horizontal="right"/>
    </xf>
    <xf numFmtId="178" fontId="11" fillId="2" borderId="87" xfId="0" applyNumberFormat="1" applyFont="1" applyFill="1" applyBorder="1" applyAlignment="1" applyProtection="1">
      <protection locked="0"/>
    </xf>
    <xf numFmtId="176" fontId="5" fillId="0" borderId="88" xfId="0" applyNumberFormat="1" applyFont="1" applyBorder="1" applyAlignment="1">
      <alignment horizontal="right"/>
    </xf>
    <xf numFmtId="0" fontId="10" fillId="0" borderId="89" xfId="0" applyFont="1" applyBorder="1" applyAlignment="1"/>
    <xf numFmtId="0" fontId="10" fillId="0" borderId="93" xfId="0" applyFont="1" applyBorder="1" applyAlignment="1"/>
    <xf numFmtId="0" fontId="12" fillId="0" borderId="75" xfId="0" applyFont="1" applyBorder="1" applyAlignment="1">
      <alignment horizontal="left"/>
    </xf>
    <xf numFmtId="0" fontId="10" fillId="0" borderId="94" xfId="0" applyFont="1" applyBorder="1" applyAlignment="1">
      <alignment horizontal="left"/>
    </xf>
    <xf numFmtId="178" fontId="11" fillId="0" borderId="78" xfId="0" applyNumberFormat="1" applyFont="1" applyBorder="1" applyAlignment="1" applyProtection="1">
      <protection locked="0"/>
    </xf>
    <xf numFmtId="178" fontId="11" fillId="0" borderId="83" xfId="0" applyNumberFormat="1" applyFont="1" applyBorder="1" applyAlignment="1" applyProtection="1">
      <protection locked="0"/>
    </xf>
    <xf numFmtId="0" fontId="10" fillId="0" borderId="57" xfId="0" applyFont="1" applyBorder="1" applyAlignment="1">
      <alignment horizontal="left"/>
    </xf>
    <xf numFmtId="0" fontId="10" fillId="0" borderId="95" xfId="0" applyFont="1" applyBorder="1" applyAlignment="1"/>
    <xf numFmtId="0" fontId="4" fillId="0" borderId="94" xfId="0" applyFont="1" applyBorder="1" applyAlignment="1">
      <alignment horizontal="left"/>
    </xf>
    <xf numFmtId="0" fontId="12" fillId="0" borderId="34" xfId="0" applyFont="1" applyBorder="1" applyAlignment="1">
      <alignment horizontal="left"/>
    </xf>
    <xf numFmtId="176" fontId="5" fillId="0" borderId="12" xfId="0" applyNumberFormat="1" applyFont="1" applyBorder="1" applyAlignment="1">
      <alignment horizontal="right"/>
    </xf>
    <xf numFmtId="0" fontId="10" fillId="0" borderId="98" xfId="0" applyFont="1" applyBorder="1" applyAlignment="1"/>
    <xf numFmtId="0" fontId="4" fillId="0" borderId="77" xfId="0" applyFont="1" applyBorder="1" applyAlignment="1">
      <alignment horizontal="left"/>
    </xf>
    <xf numFmtId="0" fontId="4" fillId="0" borderId="101" xfId="0" applyFont="1" applyBorder="1" applyAlignment="1">
      <alignment horizontal="left"/>
    </xf>
    <xf numFmtId="176" fontId="5" fillId="0" borderId="102" xfId="0" applyNumberFormat="1" applyFont="1" applyBorder="1" applyAlignment="1">
      <alignment horizontal="right"/>
    </xf>
    <xf numFmtId="0" fontId="4" fillId="0" borderId="50" xfId="0" applyFont="1" applyBorder="1" applyAlignment="1">
      <alignment horizontal="left"/>
    </xf>
    <xf numFmtId="0" fontId="4" fillId="0" borderId="48" xfId="0" applyFont="1" applyBorder="1" applyAlignment="1">
      <alignment horizontal="left"/>
    </xf>
    <xf numFmtId="0" fontId="10" fillId="0" borderId="103" xfId="0" applyFont="1" applyBorder="1" applyAlignment="1"/>
    <xf numFmtId="0" fontId="4" fillId="0" borderId="104" xfId="0" applyFont="1" applyBorder="1" applyAlignment="1">
      <alignment horizontal="left"/>
    </xf>
    <xf numFmtId="0" fontId="4" fillId="0" borderId="105" xfId="0" applyFont="1" applyBorder="1" applyAlignment="1">
      <alignment horizontal="left"/>
    </xf>
    <xf numFmtId="0" fontId="4" fillId="0" borderId="106" xfId="0" applyFont="1" applyBorder="1" applyAlignment="1">
      <alignment horizontal="left"/>
    </xf>
    <xf numFmtId="176" fontId="5" fillId="0" borderId="104" xfId="0" applyNumberFormat="1" applyFont="1" applyBorder="1" applyAlignment="1">
      <alignment horizontal="right"/>
    </xf>
    <xf numFmtId="178" fontId="11" fillId="0" borderId="107" xfId="0" applyNumberFormat="1" applyFont="1" applyBorder="1" applyAlignment="1" applyProtection="1">
      <protection locked="0"/>
    </xf>
    <xf numFmtId="178" fontId="11" fillId="0" borderId="108" xfId="0" applyNumberFormat="1" applyFont="1" applyBorder="1" applyAlignment="1" applyProtection="1">
      <protection locked="0"/>
    </xf>
    <xf numFmtId="0" fontId="12" fillId="0" borderId="48" xfId="0" applyFont="1" applyBorder="1" applyAlignment="1"/>
    <xf numFmtId="0" fontId="5" fillId="0" borderId="74" xfId="0" applyFont="1" applyBorder="1" applyAlignment="1"/>
    <xf numFmtId="0" fontId="4" fillId="0" borderId="76" xfId="0" applyFont="1" applyBorder="1" applyAlignment="1">
      <alignment horizontal="center"/>
    </xf>
    <xf numFmtId="0" fontId="17" fillId="0" borderId="110" xfId="0" applyFont="1" applyBorder="1" applyAlignment="1"/>
    <xf numFmtId="0" fontId="10" fillId="0" borderId="13" xfId="0" applyFont="1" applyBorder="1" applyAlignment="1"/>
    <xf numFmtId="0" fontId="12" fillId="0" borderId="113" xfId="0" applyFont="1" applyBorder="1" applyAlignment="1">
      <alignment horizontal="left"/>
    </xf>
    <xf numFmtId="0" fontId="4" fillId="0" borderId="114" xfId="0" applyFont="1" applyBorder="1" applyAlignment="1">
      <alignment horizontal="left"/>
    </xf>
    <xf numFmtId="0" fontId="4" fillId="0" borderId="115" xfId="0" applyFont="1" applyBorder="1" applyAlignment="1">
      <alignment horizontal="left"/>
    </xf>
    <xf numFmtId="176" fontId="5" fillId="0" borderId="112" xfId="0" applyNumberFormat="1" applyFont="1" applyBorder="1" applyAlignment="1">
      <alignment horizontal="right"/>
    </xf>
    <xf numFmtId="0" fontId="12" fillId="0" borderId="55" xfId="0" applyFont="1" applyBorder="1" applyAlignment="1"/>
    <xf numFmtId="0" fontId="12" fillId="0" borderId="90" xfId="0" applyFont="1" applyBorder="1" applyAlignment="1">
      <alignment horizontal="left"/>
    </xf>
    <xf numFmtId="0" fontId="10" fillId="0" borderId="69" xfId="0" applyFont="1" applyBorder="1" applyAlignment="1">
      <alignment horizontal="left"/>
    </xf>
    <xf numFmtId="0" fontId="10" fillId="0" borderId="80" xfId="0" applyFont="1" applyBorder="1" applyAlignment="1"/>
    <xf numFmtId="0" fontId="12" fillId="0" borderId="71" xfId="0" applyFont="1" applyBorder="1" applyAlignment="1"/>
    <xf numFmtId="0" fontId="4" fillId="0" borderId="49" xfId="0" applyFont="1" applyBorder="1" applyAlignment="1"/>
    <xf numFmtId="0" fontId="18" fillId="0" borderId="65" xfId="0" applyFont="1" applyBorder="1" applyAlignment="1">
      <alignment horizontal="left"/>
    </xf>
    <xf numFmtId="176" fontId="5" fillId="0" borderId="117" xfId="0" applyNumberFormat="1" applyFont="1" applyBorder="1" applyAlignment="1">
      <alignment horizontal="right"/>
    </xf>
    <xf numFmtId="0" fontId="10" fillId="0" borderId="118" xfId="0" applyFont="1" applyBorder="1" applyAlignment="1"/>
    <xf numFmtId="0" fontId="4" fillId="0" borderId="58" xfId="0" applyFont="1" applyBorder="1" applyAlignment="1"/>
    <xf numFmtId="0" fontId="18" fillId="0" borderId="114" xfId="0" applyFont="1" applyBorder="1" applyAlignment="1">
      <alignment horizontal="left"/>
    </xf>
    <xf numFmtId="176" fontId="5" fillId="0" borderId="119" xfId="0" applyNumberFormat="1" applyFont="1" applyBorder="1" applyAlignment="1">
      <alignment horizontal="right"/>
    </xf>
    <xf numFmtId="0" fontId="10" fillId="0" borderId="120" xfId="0" applyFont="1" applyBorder="1" applyAlignment="1"/>
    <xf numFmtId="0" fontId="12" fillId="0" borderId="105" xfId="0" applyFont="1" applyBorder="1" applyAlignment="1">
      <alignment horizontal="left"/>
    </xf>
    <xf numFmtId="0" fontId="4" fillId="0" borderId="121" xfId="0" applyFont="1" applyBorder="1" applyAlignment="1">
      <alignment horizontal="left"/>
    </xf>
    <xf numFmtId="0" fontId="4" fillId="0" borderId="58" xfId="0" applyFont="1" applyBorder="1" applyAlignment="1" applyProtection="1">
      <alignment horizontal="left"/>
      <protection locked="0"/>
    </xf>
    <xf numFmtId="0" fontId="23" fillId="0" borderId="124" xfId="0" applyFont="1" applyBorder="1" applyAlignment="1" applyProtection="1">
      <protection locked="0"/>
    </xf>
    <xf numFmtId="0" fontId="5" fillId="0" borderId="0" xfId="0" applyFont="1" applyAlignment="1"/>
    <xf numFmtId="0" fontId="10" fillId="0" borderId="0" xfId="0" applyFont="1" applyAlignment="1"/>
    <xf numFmtId="0" fontId="10" fillId="0" borderId="0" xfId="0" applyFont="1" applyAlignment="1">
      <alignment horizontal="left"/>
    </xf>
    <xf numFmtId="0" fontId="10" fillId="0" borderId="127" xfId="0" applyFont="1" applyBorder="1" applyAlignment="1"/>
    <xf numFmtId="0" fontId="4" fillId="0" borderId="128" xfId="0" applyFont="1" applyBorder="1" applyAlignment="1">
      <alignment horizontal="left"/>
    </xf>
    <xf numFmtId="176" fontId="5" fillId="0" borderId="129" xfId="0" applyNumberFormat="1" applyFont="1" applyBorder="1" applyAlignment="1">
      <alignment horizontal="right"/>
    </xf>
    <xf numFmtId="176" fontId="10" fillId="0" borderId="132" xfId="0" applyNumberFormat="1" applyFont="1" applyBorder="1" applyAlignment="1">
      <alignment horizontal="right"/>
    </xf>
    <xf numFmtId="0" fontId="5" fillId="0" borderId="0" xfId="0" applyFont="1">
      <alignment vertical="center"/>
    </xf>
    <xf numFmtId="0" fontId="4" fillId="0" borderId="2" xfId="0" applyFont="1" applyBorder="1">
      <alignment vertical="center"/>
    </xf>
    <xf numFmtId="0" fontId="4" fillId="0" borderId="3" xfId="0" applyFont="1" applyBorder="1">
      <alignment vertical="center"/>
    </xf>
    <xf numFmtId="0" fontId="23" fillId="0" borderId="0" xfId="0" applyFont="1" applyAlignment="1"/>
    <xf numFmtId="176" fontId="10" fillId="0" borderId="135" xfId="0" applyNumberFormat="1" applyFont="1" applyBorder="1" applyAlignment="1">
      <alignment horizontal="right"/>
    </xf>
    <xf numFmtId="0" fontId="24" fillId="0" borderId="0" xfId="0" applyFont="1" applyAlignment="1"/>
    <xf numFmtId="0" fontId="28" fillId="0" borderId="0" xfId="0" applyFont="1" applyAlignment="1"/>
    <xf numFmtId="0" fontId="28" fillId="0" borderId="0" xfId="0" applyFont="1">
      <alignment vertical="center"/>
    </xf>
    <xf numFmtId="0" fontId="28" fillId="0" borderId="2" xfId="0" applyFont="1" applyBorder="1" applyAlignment="1">
      <alignment horizontal="center" vertical="center"/>
    </xf>
    <xf numFmtId="0" fontId="28" fillId="0" borderId="0" xfId="0" applyFont="1" applyAlignment="1">
      <alignment horizontal="center"/>
    </xf>
    <xf numFmtId="0" fontId="28" fillId="0" borderId="26" xfId="0" applyFont="1" applyBorder="1" applyAlignment="1"/>
    <xf numFmtId="0" fontId="28" fillId="0" borderId="34" xfId="0" applyFont="1" applyBorder="1" applyAlignment="1"/>
    <xf numFmtId="0" fontId="28" fillId="0" borderId="48" xfId="0" applyFont="1" applyBorder="1" applyAlignment="1"/>
    <xf numFmtId="0" fontId="28" fillId="0" borderId="56" xfId="0" applyFont="1" applyBorder="1" applyAlignment="1"/>
    <xf numFmtId="0" fontId="28" fillId="0" borderId="75" xfId="0" applyFont="1" applyBorder="1" applyAlignment="1"/>
    <xf numFmtId="0" fontId="28" fillId="0" borderId="49" xfId="0" applyFont="1" applyBorder="1" applyAlignment="1"/>
    <xf numFmtId="0" fontId="28" fillId="0" borderId="55" xfId="0" applyFont="1" applyBorder="1" applyAlignment="1"/>
    <xf numFmtId="0" fontId="28" fillId="0" borderId="58" xfId="0" applyFont="1" applyBorder="1" applyAlignment="1"/>
    <xf numFmtId="0" fontId="28" fillId="0" borderId="77" xfId="0" applyFont="1" applyBorder="1" applyAlignment="1"/>
    <xf numFmtId="0" fontId="28" fillId="0" borderId="76" xfId="0" applyFont="1" applyBorder="1" applyAlignment="1"/>
    <xf numFmtId="0" fontId="28" fillId="0" borderId="3" xfId="0" applyFont="1" applyBorder="1" applyAlignment="1"/>
    <xf numFmtId="0" fontId="28" fillId="0" borderId="128" xfId="0" applyFont="1" applyBorder="1" applyAlignment="1"/>
    <xf numFmtId="0" fontId="28" fillId="0" borderId="1" xfId="0" applyFont="1" applyBorder="1" applyAlignment="1"/>
    <xf numFmtId="176" fontId="10" fillId="0" borderId="38" xfId="0" applyNumberFormat="1" applyFont="1" applyBorder="1" applyAlignment="1">
      <alignment horizontal="right"/>
    </xf>
    <xf numFmtId="176" fontId="10" fillId="0" borderId="63" xfId="0" applyNumberFormat="1" applyFont="1" applyBorder="1" applyAlignment="1">
      <alignment horizontal="right"/>
    </xf>
    <xf numFmtId="176" fontId="10" fillId="0" borderId="68" xfId="0" applyNumberFormat="1" applyFont="1" applyBorder="1" applyAlignment="1">
      <alignment horizontal="right"/>
    </xf>
    <xf numFmtId="176" fontId="10" fillId="0" borderId="52" xfId="0" applyNumberFormat="1" applyFont="1" applyBorder="1" applyAlignment="1">
      <alignment horizontal="right"/>
    </xf>
    <xf numFmtId="176" fontId="10" fillId="0" borderId="138" xfId="0" applyNumberFormat="1" applyFont="1" applyBorder="1" applyAlignment="1">
      <alignment horizontal="right"/>
    </xf>
    <xf numFmtId="176" fontId="10" fillId="0" borderId="139" xfId="0" applyNumberFormat="1" applyFont="1" applyBorder="1" applyAlignment="1">
      <alignment horizontal="right"/>
    </xf>
    <xf numFmtId="176" fontId="10" fillId="0" borderId="140" xfId="0" applyNumberFormat="1" applyFont="1" applyBorder="1" applyAlignment="1">
      <alignment horizontal="right"/>
    </xf>
    <xf numFmtId="176" fontId="10" fillId="0" borderId="141" xfId="0" applyNumberFormat="1" applyFont="1" applyBorder="1" applyAlignment="1">
      <alignment horizontal="right"/>
    </xf>
    <xf numFmtId="176" fontId="10" fillId="0" borderId="142" xfId="0" applyNumberFormat="1" applyFont="1" applyBorder="1" applyAlignment="1">
      <alignment horizontal="right"/>
    </xf>
    <xf numFmtId="176" fontId="10" fillId="0" borderId="143" xfId="0" applyNumberFormat="1" applyFont="1" applyBorder="1" applyAlignment="1">
      <alignment vertical="top"/>
    </xf>
    <xf numFmtId="176" fontId="10" fillId="0" borderId="144" xfId="0" applyNumberFormat="1" applyFont="1" applyBorder="1" applyAlignment="1">
      <alignment horizontal="right"/>
    </xf>
    <xf numFmtId="176" fontId="10" fillId="0" borderId="145" xfId="0" applyNumberFormat="1" applyFont="1" applyBorder="1" applyAlignment="1">
      <alignment horizontal="right"/>
    </xf>
    <xf numFmtId="176" fontId="10" fillId="0" borderId="146" xfId="0" applyNumberFormat="1" applyFont="1" applyBorder="1" applyAlignment="1">
      <alignment horizontal="right"/>
    </xf>
    <xf numFmtId="176" fontId="10" fillId="0" borderId="116" xfId="0" applyNumberFormat="1" applyFont="1" applyBorder="1" applyAlignment="1">
      <alignment horizontal="right"/>
    </xf>
    <xf numFmtId="176" fontId="10" fillId="0" borderId="147" xfId="0" applyNumberFormat="1" applyFont="1" applyBorder="1" applyAlignment="1">
      <alignment horizontal="right"/>
    </xf>
    <xf numFmtId="0" fontId="19" fillId="0" borderId="100" xfId="0" applyFont="1" applyBorder="1" applyAlignment="1"/>
    <xf numFmtId="176" fontId="10" fillId="0" borderId="123" xfId="0" applyNumberFormat="1" applyFont="1" applyBorder="1" applyAlignment="1"/>
    <xf numFmtId="176" fontId="10" fillId="0" borderId="97" xfId="0" applyNumberFormat="1" applyFont="1" applyBorder="1" applyAlignment="1"/>
    <xf numFmtId="176" fontId="10" fillId="0" borderId="99" xfId="0" applyNumberFormat="1" applyFont="1" applyBorder="1" applyAlignment="1">
      <alignment horizontal="right"/>
    </xf>
    <xf numFmtId="176" fontId="10" fillId="0" borderId="46" xfId="0" applyNumberFormat="1" applyFont="1" applyBorder="1" applyAlignment="1">
      <alignment horizontal="right"/>
    </xf>
    <xf numFmtId="176" fontId="10" fillId="0" borderId="61" xfId="0" applyNumberFormat="1" applyFont="1" applyBorder="1" applyAlignment="1">
      <alignment horizontal="right"/>
    </xf>
    <xf numFmtId="0" fontId="4" fillId="0" borderId="129" xfId="0" applyFont="1" applyBorder="1" applyAlignment="1">
      <alignment horizontal="left"/>
    </xf>
    <xf numFmtId="0" fontId="10" fillId="0" borderId="98" xfId="0" applyFont="1" applyBorder="1">
      <alignment vertical="center"/>
    </xf>
    <xf numFmtId="0" fontId="28" fillId="0" borderId="49" xfId="0" applyFont="1" applyBorder="1">
      <alignment vertical="center"/>
    </xf>
    <xf numFmtId="0" fontId="4" fillId="0" borderId="49" xfId="0" applyFont="1" applyBorder="1" applyAlignment="1">
      <alignment horizontal="left" vertical="center"/>
    </xf>
    <xf numFmtId="0" fontId="4" fillId="0" borderId="50" xfId="0" applyFont="1" applyBorder="1" applyAlignment="1">
      <alignment horizontal="left" vertical="center"/>
    </xf>
    <xf numFmtId="176" fontId="5" fillId="0" borderId="50" xfId="0" applyNumberFormat="1" applyFont="1" applyBorder="1" applyAlignment="1">
      <alignment horizontal="right" vertical="center"/>
    </xf>
    <xf numFmtId="0" fontId="10" fillId="0" borderId="133" xfId="0" applyFont="1" applyBorder="1">
      <alignment vertical="center"/>
    </xf>
    <xf numFmtId="0" fontId="12" fillId="0" borderId="44" xfId="0" applyFont="1" applyBorder="1">
      <alignment vertical="center"/>
    </xf>
    <xf numFmtId="0" fontId="4" fillId="0" borderId="44" xfId="0" applyFont="1" applyBorder="1" applyAlignment="1">
      <alignment horizontal="left" vertical="center"/>
    </xf>
    <xf numFmtId="176" fontId="5" fillId="0" borderId="134" xfId="0" applyNumberFormat="1" applyFont="1" applyBorder="1" applyAlignment="1">
      <alignment horizontal="right" vertical="center"/>
    </xf>
    <xf numFmtId="0" fontId="10" fillId="0" borderId="136" xfId="0" applyFont="1" applyBorder="1">
      <alignment vertical="center"/>
    </xf>
    <xf numFmtId="0" fontId="12" fillId="0" borderId="128" xfId="0" applyFont="1" applyBorder="1">
      <alignment vertical="center"/>
    </xf>
    <xf numFmtId="0" fontId="4" fillId="0" borderId="128" xfId="0" applyFont="1" applyBorder="1" applyAlignment="1">
      <alignment horizontal="left" vertical="center"/>
    </xf>
    <xf numFmtId="176" fontId="5" fillId="0" borderId="137" xfId="0" applyNumberFormat="1" applyFont="1" applyBorder="1" applyAlignment="1">
      <alignment horizontal="right" vertical="center"/>
    </xf>
    <xf numFmtId="176" fontId="5" fillId="0" borderId="157" xfId="0" applyNumberFormat="1" applyFont="1" applyBorder="1" applyAlignment="1">
      <alignment horizontal="right"/>
    </xf>
    <xf numFmtId="0" fontId="10" fillId="0" borderId="71" xfId="0" applyFont="1" applyBorder="1" applyAlignment="1">
      <alignment horizontal="left"/>
    </xf>
    <xf numFmtId="0" fontId="4" fillId="0" borderId="36" xfId="0" applyFont="1" applyBorder="1" applyAlignment="1">
      <alignment horizontal="left" vertical="center"/>
    </xf>
    <xf numFmtId="0" fontId="4" fillId="0" borderId="129" xfId="0" applyFont="1" applyBorder="1" applyAlignment="1">
      <alignment horizontal="left" vertical="center"/>
    </xf>
    <xf numFmtId="176" fontId="10" fillId="0" borderId="109" xfId="0" applyNumberFormat="1" applyFont="1" applyBorder="1" applyAlignment="1">
      <alignment horizontal="right"/>
    </xf>
    <xf numFmtId="0" fontId="0" fillId="0" borderId="158" xfId="0" applyBorder="1" applyAlignment="1"/>
    <xf numFmtId="0" fontId="4" fillId="0" borderId="159" xfId="0" applyFont="1" applyBorder="1" applyAlignment="1">
      <alignment horizontal="left"/>
    </xf>
    <xf numFmtId="0" fontId="28" fillId="0" borderId="28" xfId="0" applyFont="1" applyBorder="1" applyProtection="1">
      <alignment vertical="center"/>
      <protection locked="0"/>
    </xf>
    <xf numFmtId="0" fontId="28" fillId="0" borderId="25" xfId="0" applyFont="1" applyBorder="1" applyProtection="1">
      <alignment vertical="center"/>
      <protection locked="0"/>
    </xf>
    <xf numFmtId="0" fontId="9" fillId="0" borderId="27" xfId="0" applyFont="1" applyBorder="1">
      <alignment vertical="center"/>
    </xf>
    <xf numFmtId="0" fontId="9" fillId="0" borderId="25" xfId="0" applyFont="1" applyBorder="1">
      <alignment vertical="center"/>
    </xf>
    <xf numFmtId="0" fontId="1" fillId="0" borderId="7" xfId="0" applyFont="1" applyBorder="1" applyAlignment="1"/>
    <xf numFmtId="0" fontId="28" fillId="0" borderId="7" xfId="0" applyFont="1" applyBorder="1" applyAlignment="1"/>
    <xf numFmtId="0" fontId="4" fillId="0" borderId="7" xfId="0" applyFont="1" applyBorder="1">
      <alignment vertical="center"/>
    </xf>
    <xf numFmtId="0" fontId="4" fillId="0" borderId="6" xfId="0" applyFont="1" applyBorder="1">
      <alignment vertical="center"/>
    </xf>
    <xf numFmtId="0" fontId="1" fillId="0" borderId="15" xfId="0" applyFont="1" applyBorder="1" applyAlignment="1"/>
    <xf numFmtId="0" fontId="28" fillId="0" borderId="15" xfId="0" applyFont="1" applyBorder="1" applyAlignment="1"/>
    <xf numFmtId="0" fontId="4" fillId="0" borderId="15" xfId="0" applyFont="1" applyBorder="1">
      <alignment vertical="center"/>
    </xf>
    <xf numFmtId="0" fontId="4" fillId="0" borderId="0" xfId="0" applyFont="1">
      <alignment vertical="center"/>
    </xf>
    <xf numFmtId="0" fontId="28" fillId="0" borderId="16" xfId="0" applyFont="1" applyBorder="1">
      <alignment vertical="center"/>
    </xf>
    <xf numFmtId="0" fontId="4" fillId="0" borderId="21" xfId="0" applyFont="1" applyBorder="1">
      <alignment vertical="center"/>
    </xf>
    <xf numFmtId="0" fontId="1" fillId="0" borderId="16" xfId="0" applyFont="1" applyBorder="1">
      <alignment vertical="center"/>
    </xf>
    <xf numFmtId="0" fontId="28" fillId="0" borderId="0" xfId="0" applyFont="1" applyAlignment="1">
      <alignment horizontal="center" vertical="center"/>
    </xf>
    <xf numFmtId="0" fontId="28" fillId="0" borderId="15" xfId="0" applyFont="1" applyBorder="1">
      <alignment vertical="center"/>
    </xf>
    <xf numFmtId="0" fontId="28" fillId="0" borderId="15" xfId="0" applyFont="1" applyBorder="1" applyAlignment="1">
      <alignment horizontal="right" vertical="center"/>
    </xf>
    <xf numFmtId="0" fontId="28" fillId="0" borderId="19" xfId="0" applyFont="1" applyBorder="1" applyProtection="1">
      <alignment vertical="center"/>
      <protection locked="0"/>
    </xf>
    <xf numFmtId="0" fontId="28" fillId="0" borderId="13" xfId="0" applyFont="1" applyBorder="1" applyProtection="1">
      <alignment vertical="center"/>
      <protection locked="0"/>
    </xf>
    <xf numFmtId="0" fontId="12" fillId="0" borderId="0" xfId="0" applyFont="1" applyProtection="1">
      <alignment vertical="center"/>
      <protection locked="0"/>
    </xf>
    <xf numFmtId="0" fontId="0" fillId="0" borderId="0" xfId="0" applyAlignment="1" applyProtection="1">
      <protection locked="0"/>
    </xf>
    <xf numFmtId="0" fontId="12" fillId="0" borderId="0" xfId="0" applyFont="1" applyAlignment="1" applyProtection="1">
      <alignment horizontal="center" vertical="center"/>
      <protection locked="0"/>
    </xf>
    <xf numFmtId="0" fontId="28" fillId="0" borderId="3" xfId="0" applyFont="1" applyBorder="1">
      <alignment vertical="center"/>
    </xf>
    <xf numFmtId="0" fontId="28" fillId="0" borderId="4" xfId="0" applyFont="1" applyBorder="1">
      <alignment vertical="center"/>
    </xf>
    <xf numFmtId="0" fontId="1" fillId="0" borderId="0" xfId="0" applyFont="1">
      <alignment vertical="center"/>
    </xf>
    <xf numFmtId="0" fontId="1" fillId="0" borderId="6" xfId="0" applyFont="1" applyBorder="1" applyAlignment="1">
      <alignment horizontal="center"/>
    </xf>
    <xf numFmtId="0" fontId="1" fillId="0" borderId="10" xfId="0" applyFont="1" applyBorder="1" applyAlignment="1">
      <alignment horizontal="center"/>
    </xf>
    <xf numFmtId="178" fontId="28" fillId="0" borderId="83" xfId="0" applyNumberFormat="1" applyFont="1" applyBorder="1" applyAlignment="1"/>
    <xf numFmtId="178" fontId="28" fillId="0" borderId="108" xfId="0" applyNumberFormat="1" applyFont="1" applyBorder="1" applyAlignment="1"/>
    <xf numFmtId="178" fontId="28" fillId="0" borderId="60" xfId="0" applyNumberFormat="1" applyFont="1" applyBorder="1" applyAlignment="1"/>
    <xf numFmtId="178" fontId="3" fillId="0" borderId="97" xfId="0" applyNumberFormat="1" applyFont="1" applyBorder="1" applyAlignment="1"/>
    <xf numFmtId="178" fontId="3" fillId="0" borderId="109" xfId="0" applyNumberFormat="1" applyFont="1" applyBorder="1" applyAlignment="1"/>
    <xf numFmtId="178" fontId="3" fillId="0" borderId="61" xfId="0" applyNumberFormat="1" applyFont="1" applyBorder="1" applyAlignment="1"/>
    <xf numFmtId="0" fontId="35" fillId="0" borderId="0" xfId="0" applyFont="1" applyAlignment="1"/>
    <xf numFmtId="178" fontId="11" fillId="0" borderId="181" xfId="0" applyNumberFormat="1" applyFont="1" applyBorder="1" applyProtection="1">
      <alignment vertical="center"/>
      <protection locked="0"/>
    </xf>
    <xf numFmtId="178" fontId="11" fillId="0" borderId="182" xfId="0" applyNumberFormat="1" applyFont="1" applyBorder="1" applyProtection="1">
      <alignment vertical="center"/>
      <protection locked="0"/>
    </xf>
    <xf numFmtId="178" fontId="11" fillId="0" borderId="166" xfId="0" applyNumberFormat="1" applyFont="1" applyBorder="1" applyProtection="1">
      <alignment vertical="center"/>
      <protection locked="0"/>
    </xf>
    <xf numFmtId="178" fontId="11" fillId="0" borderId="167" xfId="0" applyNumberFormat="1" applyFont="1" applyBorder="1" applyProtection="1">
      <alignment vertical="center"/>
      <protection locked="0"/>
    </xf>
    <xf numFmtId="178" fontId="11" fillId="0" borderId="170" xfId="0" applyNumberFormat="1" applyFont="1" applyBorder="1" applyProtection="1">
      <alignment vertical="center"/>
      <protection locked="0"/>
    </xf>
    <xf numFmtId="178" fontId="11" fillId="0" borderId="171" xfId="0" applyNumberFormat="1" applyFont="1" applyBorder="1" applyProtection="1">
      <alignment vertical="center"/>
      <protection locked="0"/>
    </xf>
    <xf numFmtId="0" fontId="0" fillId="0" borderId="0" xfId="0" applyProtection="1">
      <alignment vertical="center"/>
      <protection locked="0"/>
    </xf>
    <xf numFmtId="0" fontId="0" fillId="0" borderId="0" xfId="0" applyAlignment="1">
      <alignment horizontal="center" vertical="center"/>
    </xf>
    <xf numFmtId="0" fontId="10" fillId="0" borderId="0" xfId="0" applyFont="1" applyAlignment="1">
      <alignment horizontal="right" vertical="center"/>
    </xf>
    <xf numFmtId="0" fontId="38" fillId="0" borderId="164" xfId="0" applyFont="1" applyBorder="1" applyAlignment="1">
      <alignment horizontal="left" vertical="center"/>
    </xf>
    <xf numFmtId="0" fontId="28" fillId="0" borderId="7" xfId="0" applyFont="1" applyBorder="1">
      <alignment vertical="center"/>
    </xf>
    <xf numFmtId="0" fontId="29" fillId="0" borderId="7" xfId="0" applyFont="1" applyBorder="1">
      <alignment vertical="center"/>
    </xf>
    <xf numFmtId="0" fontId="29" fillId="0" borderId="6" xfId="0" applyFont="1" applyBorder="1">
      <alignment vertical="center"/>
    </xf>
    <xf numFmtId="0" fontId="22" fillId="0" borderId="165" xfId="0" applyFont="1" applyBorder="1" applyAlignment="1">
      <alignment horizontal="center" vertical="center"/>
    </xf>
    <xf numFmtId="0" fontId="38" fillId="0" borderId="22" xfId="0" applyFont="1" applyBorder="1" applyAlignment="1">
      <alignment horizontal="left" vertical="center"/>
    </xf>
    <xf numFmtId="0" fontId="4" fillId="0" borderId="0" xfId="0" applyFont="1" applyAlignment="1">
      <alignment horizontal="left" vertical="center"/>
    </xf>
    <xf numFmtId="0" fontId="0" fillId="0" borderId="19" xfId="0" applyBorder="1">
      <alignment vertical="center"/>
    </xf>
    <xf numFmtId="0" fontId="0" fillId="0" borderId="21" xfId="0" applyBorder="1">
      <alignment vertical="center"/>
    </xf>
    <xf numFmtId="0" fontId="0" fillId="0" borderId="16" xfId="0" applyBorder="1">
      <alignment vertical="center"/>
    </xf>
    <xf numFmtId="0" fontId="0" fillId="0" borderId="13" xfId="0" applyBorder="1">
      <alignment vertical="center"/>
    </xf>
    <xf numFmtId="0" fontId="0" fillId="0" borderId="15" xfId="0" applyBorder="1">
      <alignment vertical="center"/>
    </xf>
    <xf numFmtId="0" fontId="22" fillId="0" borderId="0" xfId="0" applyFont="1" applyAlignment="1">
      <alignment vertical="center" shrinkToFit="1"/>
    </xf>
    <xf numFmtId="0" fontId="22" fillId="0" borderId="169" xfId="0" applyFont="1" applyBorder="1" applyAlignment="1">
      <alignment horizontal="center" vertical="center"/>
    </xf>
    <xf numFmtId="0" fontId="22" fillId="0" borderId="1" xfId="0" applyFont="1" applyBorder="1" applyAlignment="1">
      <alignment vertical="center" shrinkToFit="1"/>
    </xf>
    <xf numFmtId="0" fontId="31" fillId="0" borderId="177" xfId="0" applyFont="1" applyBorder="1" applyAlignment="1">
      <alignment horizontal="center" vertical="center" shrinkToFit="1"/>
    </xf>
    <xf numFmtId="0" fontId="31" fillId="0" borderId="29" xfId="0" applyFont="1" applyBorder="1" applyAlignment="1">
      <alignment horizontal="center" vertical="center" shrinkToFit="1"/>
    </xf>
    <xf numFmtId="0" fontId="0" fillId="0" borderId="178" xfId="0" applyBorder="1" applyAlignment="1">
      <alignment horizontal="center" vertical="center" shrinkToFit="1"/>
    </xf>
    <xf numFmtId="0" fontId="31" fillId="0" borderId="180" xfId="0" applyFont="1" applyBorder="1" applyAlignment="1">
      <alignment horizontal="center" vertical="center"/>
    </xf>
    <xf numFmtId="0" fontId="0" fillId="0" borderId="167" xfId="0" applyBorder="1">
      <alignment vertical="center"/>
    </xf>
    <xf numFmtId="0" fontId="0" fillId="0" borderId="171" xfId="0" applyBorder="1">
      <alignment vertical="center"/>
    </xf>
    <xf numFmtId="0" fontId="0" fillId="0" borderId="183" xfId="0" applyBorder="1" applyAlignment="1">
      <alignment horizontal="center" vertical="center"/>
    </xf>
    <xf numFmtId="0" fontId="0" fillId="0" borderId="176" xfId="0" applyBorder="1" applyAlignment="1">
      <alignment horizontal="center" vertical="center"/>
    </xf>
    <xf numFmtId="0" fontId="0" fillId="0" borderId="178" xfId="0" applyBorder="1" applyAlignment="1">
      <alignment horizontal="center" vertical="center"/>
    </xf>
    <xf numFmtId="0" fontId="0" fillId="0" borderId="184" xfId="0" applyBorder="1" applyAlignment="1">
      <alignment horizontal="center" vertical="center"/>
    </xf>
    <xf numFmtId="0" fontId="31" fillId="0" borderId="166" xfId="0" applyFont="1" applyBorder="1" applyAlignment="1">
      <alignment horizontal="center" vertical="center"/>
    </xf>
    <xf numFmtId="0" fontId="0" fillId="0" borderId="166" xfId="0" applyBorder="1" applyAlignment="1">
      <alignment horizontal="center" vertical="center"/>
    </xf>
    <xf numFmtId="0" fontId="0" fillId="0" borderId="167" xfId="0" applyBorder="1" applyAlignment="1">
      <alignment horizontal="center" vertical="center"/>
    </xf>
    <xf numFmtId="0" fontId="0" fillId="0" borderId="72" xfId="0" applyBorder="1" applyAlignment="1">
      <alignment horizontal="center" vertical="center"/>
    </xf>
    <xf numFmtId="0" fontId="0" fillId="0" borderId="168" xfId="0" applyBorder="1" applyAlignment="1">
      <alignment horizontal="center" vertical="center"/>
    </xf>
    <xf numFmtId="0" fontId="31" fillId="0" borderId="166" xfId="0" applyFont="1" applyBorder="1">
      <alignment vertical="center"/>
    </xf>
    <xf numFmtId="0" fontId="0" fillId="0" borderId="166" xfId="0" applyBorder="1">
      <alignment vertical="center"/>
    </xf>
    <xf numFmtId="0" fontId="0" fillId="0" borderId="72" xfId="0" applyBorder="1">
      <alignment vertical="center"/>
    </xf>
    <xf numFmtId="180" fontId="0" fillId="0" borderId="168" xfId="0" applyNumberFormat="1" applyBorder="1">
      <alignment vertical="center"/>
    </xf>
    <xf numFmtId="0" fontId="0" fillId="4" borderId="166" xfId="0" applyFill="1" applyBorder="1">
      <alignment vertical="center"/>
    </xf>
    <xf numFmtId="0" fontId="0" fillId="4" borderId="167" xfId="0" applyFill="1" applyBorder="1">
      <alignment vertical="center"/>
    </xf>
    <xf numFmtId="0" fontId="0" fillId="4" borderId="72" xfId="0" applyFill="1" applyBorder="1">
      <alignment vertical="center"/>
    </xf>
    <xf numFmtId="180" fontId="0" fillId="4" borderId="168" xfId="0" applyNumberFormat="1" applyFill="1" applyBorder="1">
      <alignment vertical="center"/>
    </xf>
    <xf numFmtId="0" fontId="6" fillId="0" borderId="0" xfId="0" applyFont="1" applyAlignment="1">
      <alignment horizontal="center" vertical="center"/>
    </xf>
    <xf numFmtId="0" fontId="0" fillId="0" borderId="180" xfId="0" applyBorder="1" applyAlignment="1">
      <alignment horizontal="center" vertical="center"/>
    </xf>
    <xf numFmtId="49" fontId="0" fillId="0" borderId="166" xfId="0" applyNumberFormat="1" applyBorder="1">
      <alignment vertical="center"/>
    </xf>
    <xf numFmtId="49" fontId="0" fillId="0" borderId="167" xfId="0" applyNumberFormat="1" applyBorder="1">
      <alignment vertical="center"/>
    </xf>
    <xf numFmtId="49" fontId="0" fillId="0" borderId="72" xfId="0" applyNumberFormat="1" applyBorder="1">
      <alignment vertical="center"/>
    </xf>
    <xf numFmtId="49" fontId="0" fillId="4" borderId="166" xfId="0" applyNumberFormat="1" applyFill="1" applyBorder="1" applyAlignment="1">
      <alignment horizontal="right" vertical="center"/>
    </xf>
    <xf numFmtId="49" fontId="0" fillId="4" borderId="167" xfId="0" applyNumberFormat="1" applyFill="1" applyBorder="1" applyAlignment="1">
      <alignment horizontal="right" vertical="center"/>
    </xf>
    <xf numFmtId="49" fontId="0" fillId="4" borderId="72" xfId="0" applyNumberFormat="1" applyFill="1" applyBorder="1" applyAlignment="1">
      <alignment horizontal="right" vertical="center"/>
    </xf>
    <xf numFmtId="49" fontId="0" fillId="0" borderId="166" xfId="0" applyNumberFormat="1" applyBorder="1" applyAlignment="1">
      <alignment horizontal="right" vertical="center"/>
    </xf>
    <xf numFmtId="49" fontId="0" fillId="0" borderId="167" xfId="0" applyNumberFormat="1" applyBorder="1" applyAlignment="1">
      <alignment horizontal="right" vertical="center"/>
    </xf>
    <xf numFmtId="49" fontId="0" fillId="0" borderId="72" xfId="0" applyNumberFormat="1" applyBorder="1" applyAlignment="1">
      <alignment horizontal="right" vertical="center"/>
    </xf>
    <xf numFmtId="0" fontId="36" fillId="0" borderId="0" xfId="0" applyFont="1" applyAlignment="1">
      <alignment horizontal="center" vertical="center"/>
    </xf>
    <xf numFmtId="0" fontId="37" fillId="0" borderId="0" xfId="0" applyFont="1" applyAlignment="1">
      <alignment horizontal="center" vertical="center"/>
    </xf>
    <xf numFmtId="0" fontId="31" fillId="0" borderId="167" xfId="0" applyFont="1" applyBorder="1">
      <alignment vertical="center"/>
    </xf>
    <xf numFmtId="0" fontId="12" fillId="4" borderId="166" xfId="0" applyFont="1" applyFill="1" applyBorder="1">
      <alignment vertical="center"/>
    </xf>
    <xf numFmtId="0" fontId="12" fillId="4" borderId="167" xfId="0" applyFont="1" applyFill="1" applyBorder="1">
      <alignment vertical="center"/>
    </xf>
    <xf numFmtId="0" fontId="31" fillId="4" borderId="167" xfId="0" applyFont="1" applyFill="1" applyBorder="1">
      <alignment vertical="center"/>
    </xf>
    <xf numFmtId="0" fontId="0" fillId="0" borderId="170" xfId="0" applyBorder="1">
      <alignment vertical="center"/>
    </xf>
    <xf numFmtId="0" fontId="0" fillId="0" borderId="27" xfId="0" applyBorder="1">
      <alignment vertical="center"/>
    </xf>
    <xf numFmtId="180" fontId="31" fillId="0" borderId="172" xfId="0" applyNumberFormat="1" applyFont="1" applyBorder="1">
      <alignment vertical="center"/>
    </xf>
    <xf numFmtId="0" fontId="28" fillId="0" borderId="170" xfId="0" applyFont="1" applyBorder="1">
      <alignment vertical="center"/>
    </xf>
    <xf numFmtId="0" fontId="28" fillId="0" borderId="171" xfId="0" applyFont="1" applyBorder="1" applyAlignment="1">
      <alignment horizontal="center" vertical="center"/>
    </xf>
    <xf numFmtId="0" fontId="28" fillId="0" borderId="27" xfId="0" applyFont="1" applyBorder="1">
      <alignment vertical="center"/>
    </xf>
    <xf numFmtId="0" fontId="28" fillId="0" borderId="25" xfId="0" applyFont="1" applyBorder="1">
      <alignment vertical="center"/>
    </xf>
    <xf numFmtId="0" fontId="39" fillId="0" borderId="81" xfId="0" applyFont="1" applyBorder="1" applyAlignment="1">
      <alignment horizontal="center" vertical="center"/>
    </xf>
    <xf numFmtId="0" fontId="39" fillId="0" borderId="166" xfId="0" applyFont="1" applyBorder="1">
      <alignment vertical="center"/>
    </xf>
    <xf numFmtId="180" fontId="38" fillId="0" borderId="167" xfId="0" applyNumberFormat="1" applyFont="1" applyBorder="1" applyAlignment="1">
      <alignment horizontal="center" vertical="center"/>
    </xf>
    <xf numFmtId="0" fontId="39" fillId="0" borderId="72" xfId="0" applyFont="1" applyBorder="1">
      <alignment vertical="center"/>
    </xf>
    <xf numFmtId="0" fontId="39" fillId="0" borderId="81" xfId="0" applyFont="1" applyBorder="1">
      <alignment vertical="center"/>
    </xf>
    <xf numFmtId="0" fontId="39" fillId="4" borderId="166" xfId="0" applyFont="1" applyFill="1" applyBorder="1">
      <alignment vertical="center"/>
    </xf>
    <xf numFmtId="180" fontId="38" fillId="4" borderId="167" xfId="0" applyNumberFormat="1" applyFont="1" applyFill="1" applyBorder="1" applyAlignment="1">
      <alignment horizontal="center" vertical="center"/>
    </xf>
    <xf numFmtId="0" fontId="39" fillId="4" borderId="72" xfId="0" applyFont="1" applyFill="1" applyBorder="1">
      <alignment vertical="center"/>
    </xf>
    <xf numFmtId="0" fontId="39" fillId="4" borderId="81" xfId="0" applyFont="1" applyFill="1" applyBorder="1">
      <alignment vertical="center"/>
    </xf>
    <xf numFmtId="0" fontId="40" fillId="0" borderId="166" xfId="0" applyFont="1" applyBorder="1">
      <alignment vertical="center"/>
    </xf>
    <xf numFmtId="0" fontId="39" fillId="4" borderId="188" xfId="0" applyFont="1" applyFill="1" applyBorder="1">
      <alignment vertical="center"/>
    </xf>
    <xf numFmtId="0" fontId="39" fillId="4" borderId="80" xfId="0" applyFont="1" applyFill="1" applyBorder="1">
      <alignment vertical="center"/>
    </xf>
    <xf numFmtId="0" fontId="38" fillId="4" borderId="81" xfId="0" applyFont="1" applyFill="1" applyBorder="1">
      <alignment vertical="center"/>
    </xf>
    <xf numFmtId="0" fontId="38" fillId="4" borderId="180" xfId="0" applyFont="1" applyFill="1" applyBorder="1">
      <alignment vertical="center"/>
    </xf>
    <xf numFmtId="0" fontId="43" fillId="0" borderId="0" xfId="0" applyFont="1">
      <alignment vertical="center"/>
    </xf>
    <xf numFmtId="0" fontId="28" fillId="0" borderId="15" xfId="0" applyFont="1" applyBorder="1" applyAlignment="1">
      <alignment horizontal="left" vertical="center"/>
    </xf>
    <xf numFmtId="0" fontId="12" fillId="0" borderId="7" xfId="0" applyFont="1" applyBorder="1">
      <alignment vertical="center"/>
    </xf>
    <xf numFmtId="0" fontId="12" fillId="0" borderId="15" xfId="0" applyFont="1" applyBorder="1">
      <alignment vertical="center"/>
    </xf>
    <xf numFmtId="0" fontId="28" fillId="0" borderId="7" xfId="0" applyFont="1" applyBorder="1" applyAlignment="1">
      <alignment horizontal="left" vertical="center"/>
    </xf>
    <xf numFmtId="0" fontId="12" fillId="0" borderId="0" xfId="0" applyFont="1">
      <alignment vertical="center"/>
    </xf>
    <xf numFmtId="0" fontId="12" fillId="0" borderId="16" xfId="0" applyFont="1" applyBorder="1">
      <alignment vertical="center"/>
    </xf>
    <xf numFmtId="0" fontId="1" fillId="0" borderId="189" xfId="0" applyFont="1" applyBorder="1" applyAlignment="1">
      <alignment horizontal="center"/>
    </xf>
    <xf numFmtId="0" fontId="1" fillId="0" borderId="190" xfId="0" applyFont="1" applyBorder="1" applyAlignment="1">
      <alignment horizontal="center"/>
    </xf>
    <xf numFmtId="0" fontId="10" fillId="0" borderId="195" xfId="0" applyFont="1" applyBorder="1" applyAlignment="1"/>
    <xf numFmtId="0" fontId="10" fillId="0" borderId="198" xfId="0" applyFont="1" applyBorder="1" applyAlignment="1"/>
    <xf numFmtId="0" fontId="28" fillId="0" borderId="36" xfId="0" applyFont="1" applyBorder="1" applyAlignment="1"/>
    <xf numFmtId="0" fontId="28" fillId="0" borderId="67" xfId="0" applyFont="1" applyBorder="1" applyAlignment="1">
      <alignment horizontal="right"/>
    </xf>
    <xf numFmtId="0" fontId="28" fillId="0" borderId="34" xfId="0" applyFont="1" applyBorder="1" applyAlignment="1">
      <alignment horizontal="right"/>
    </xf>
    <xf numFmtId="0" fontId="1" fillId="3" borderId="35" xfId="0" applyFont="1" applyFill="1" applyBorder="1" applyAlignment="1" applyProtection="1">
      <alignment horizontal="center"/>
      <protection locked="0"/>
    </xf>
    <xf numFmtId="0" fontId="10" fillId="0" borderId="212" xfId="0" applyFont="1" applyBorder="1" applyAlignment="1"/>
    <xf numFmtId="0" fontId="28" fillId="0" borderId="12" xfId="0" applyFont="1" applyBorder="1" applyAlignment="1"/>
    <xf numFmtId="0" fontId="28" fillId="0" borderId="0" xfId="0" applyFont="1" applyAlignment="1">
      <alignment horizontal="right"/>
    </xf>
    <xf numFmtId="0" fontId="28" fillId="0" borderId="213" xfId="0" applyFont="1" applyBorder="1" applyAlignment="1">
      <alignment horizontal="right"/>
    </xf>
    <xf numFmtId="0" fontId="1" fillId="3" borderId="214" xfId="0" applyFont="1" applyFill="1" applyBorder="1" applyAlignment="1" applyProtection="1">
      <alignment horizontal="center"/>
      <protection locked="0"/>
    </xf>
    <xf numFmtId="0" fontId="28" fillId="0" borderId="197" xfId="0" applyFont="1" applyBorder="1" applyAlignment="1" applyProtection="1">
      <alignment horizontal="center" shrinkToFit="1"/>
      <protection locked="0"/>
    </xf>
    <xf numFmtId="0" fontId="28" fillId="0" borderId="66" xfId="0" applyFont="1" applyBorder="1" applyAlignment="1" applyProtection="1">
      <alignment horizontal="center" shrinkToFit="1"/>
      <protection locked="0"/>
    </xf>
    <xf numFmtId="0" fontId="28" fillId="0" borderId="51" xfId="0" applyFont="1" applyBorder="1" applyAlignment="1" applyProtection="1">
      <alignment horizontal="center" shrinkToFit="1"/>
      <protection locked="0"/>
    </xf>
    <xf numFmtId="177" fontId="28" fillId="0" borderId="9" xfId="0" applyNumberFormat="1" applyFont="1" applyBorder="1">
      <alignment vertical="center"/>
    </xf>
    <xf numFmtId="177" fontId="12" fillId="0" borderId="10" xfId="0" applyNumberFormat="1" applyFont="1" applyBorder="1">
      <alignment vertical="center"/>
    </xf>
    <xf numFmtId="0" fontId="28" fillId="0" borderId="221" xfId="0" applyFont="1" applyBorder="1" applyAlignment="1" applyProtection="1">
      <alignment horizontal="center" shrinkToFit="1"/>
      <protection locked="0"/>
    </xf>
    <xf numFmtId="0" fontId="28" fillId="0" borderId="210" xfId="0" applyFont="1" applyBorder="1" applyAlignment="1">
      <alignment horizontal="center" shrinkToFit="1"/>
    </xf>
    <xf numFmtId="0" fontId="12" fillId="0" borderId="15" xfId="0" applyFont="1" applyBorder="1" applyProtection="1">
      <alignment vertical="center"/>
      <protection locked="0"/>
    </xf>
    <xf numFmtId="0" fontId="28" fillId="0" borderId="19" xfId="0" applyFont="1" applyBorder="1">
      <alignment vertical="center"/>
    </xf>
    <xf numFmtId="0" fontId="28" fillId="0" borderId="13" xfId="0" applyFont="1" applyBorder="1">
      <alignment vertical="center"/>
    </xf>
    <xf numFmtId="0" fontId="28" fillId="0" borderId="28" xfId="0" applyFont="1" applyBorder="1">
      <alignment vertical="center"/>
    </xf>
    <xf numFmtId="0" fontId="12" fillId="0" borderId="0" xfId="0" applyFont="1" applyAlignment="1">
      <alignment horizontal="center" vertical="center"/>
    </xf>
    <xf numFmtId="178" fontId="11" fillId="0" borderId="82" xfId="0" applyNumberFormat="1" applyFont="1" applyBorder="1" applyAlignment="1"/>
    <xf numFmtId="178" fontId="11" fillId="0" borderId="83" xfId="0" applyNumberFormat="1" applyFont="1" applyBorder="1" applyAlignment="1"/>
    <xf numFmtId="178" fontId="11" fillId="0" borderId="84" xfId="0" applyNumberFormat="1" applyFont="1" applyBorder="1" applyAlignment="1"/>
    <xf numFmtId="178" fontId="11" fillId="0" borderId="87" xfId="0" applyNumberFormat="1" applyFont="1" applyBorder="1" applyAlignment="1"/>
    <xf numFmtId="178" fontId="11" fillId="0" borderId="60" xfId="0" applyNumberFormat="1" applyFont="1" applyBorder="1" applyAlignment="1"/>
    <xf numFmtId="178" fontId="11" fillId="0" borderId="78" xfId="0" applyNumberFormat="1" applyFont="1" applyBorder="1" applyAlignment="1"/>
    <xf numFmtId="178" fontId="11" fillId="0" borderId="59" xfId="0" applyNumberFormat="1" applyFont="1" applyBorder="1" applyAlignment="1"/>
    <xf numFmtId="178" fontId="11" fillId="0" borderId="107" xfId="0" applyNumberFormat="1" applyFont="1" applyBorder="1" applyAlignment="1"/>
    <xf numFmtId="178" fontId="11" fillId="0" borderId="108" xfId="0" applyNumberFormat="1" applyFont="1" applyBorder="1" applyAlignment="1"/>
    <xf numFmtId="0" fontId="1" fillId="0" borderId="35" xfId="0" applyFont="1" applyBorder="1" applyAlignment="1">
      <alignment horizontal="center"/>
    </xf>
    <xf numFmtId="0" fontId="23" fillId="0" borderId="124" xfId="0" applyFont="1" applyBorder="1" applyAlignment="1"/>
    <xf numFmtId="0" fontId="1" fillId="0" borderId="214" xfId="0" applyFont="1" applyBorder="1" applyAlignment="1">
      <alignment horizontal="center"/>
    </xf>
    <xf numFmtId="0" fontId="28" fillId="0" borderId="197" xfId="0" applyFont="1" applyBorder="1" applyAlignment="1">
      <alignment horizontal="center" shrinkToFit="1"/>
    </xf>
    <xf numFmtId="0" fontId="28" fillId="0" borderId="66" xfId="0" applyFont="1" applyBorder="1" applyAlignment="1">
      <alignment horizontal="center" shrinkToFit="1"/>
    </xf>
    <xf numFmtId="0" fontId="28" fillId="0" borderId="51" xfId="0" applyFont="1" applyBorder="1" applyAlignment="1">
      <alignment horizontal="center" shrinkToFit="1"/>
    </xf>
    <xf numFmtId="0" fontId="28" fillId="0" borderId="221" xfId="0" applyFont="1" applyBorder="1" applyAlignment="1">
      <alignment horizontal="center" shrinkToFit="1"/>
    </xf>
    <xf numFmtId="0" fontId="28" fillId="0" borderId="0" xfId="0" applyFont="1" applyProtection="1">
      <alignment vertical="center"/>
      <protection locked="0"/>
    </xf>
    <xf numFmtId="0" fontId="4" fillId="0" borderId="0" xfId="0" applyFont="1" applyProtection="1">
      <alignment vertical="center"/>
      <protection locked="0"/>
    </xf>
    <xf numFmtId="0" fontId="0" fillId="0" borderId="0" xfId="0" applyAlignment="1" applyProtection="1">
      <alignment horizontal="center"/>
      <protection locked="0"/>
    </xf>
    <xf numFmtId="181" fontId="7" fillId="0" borderId="166" xfId="0" applyNumberFormat="1" applyFont="1" applyBorder="1">
      <alignment vertical="center"/>
    </xf>
    <xf numFmtId="181" fontId="7" fillId="4" borderId="166" xfId="0" applyNumberFormat="1" applyFont="1" applyFill="1" applyBorder="1">
      <alignment vertical="center"/>
    </xf>
    <xf numFmtId="181" fontId="7" fillId="4" borderId="187" xfId="0" applyNumberFormat="1" applyFont="1" applyFill="1" applyBorder="1">
      <alignment vertical="center"/>
    </xf>
    <xf numFmtId="181" fontId="7" fillId="0" borderId="170" xfId="0" applyNumberFormat="1" applyFont="1" applyBorder="1">
      <alignment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47" fillId="0" borderId="5" xfId="0" applyFont="1" applyBorder="1" applyAlignment="1" applyProtection="1">
      <alignment horizontal="right"/>
      <protection locked="0"/>
    </xf>
    <xf numFmtId="0" fontId="47" fillId="0" borderId="7" xfId="0" applyFont="1" applyBorder="1" applyAlignment="1" applyProtection="1">
      <alignment horizontal="right"/>
      <protection locked="0"/>
    </xf>
    <xf numFmtId="0" fontId="47" fillId="0" borderId="7" xfId="0" applyFont="1" applyBorder="1" applyAlignment="1" applyProtection="1">
      <protection locked="0"/>
    </xf>
    <xf numFmtId="0" fontId="47" fillId="0" borderId="13" xfId="0" applyFont="1" applyBorder="1" applyAlignment="1" applyProtection="1">
      <protection locked="0"/>
    </xf>
    <xf numFmtId="0" fontId="47" fillId="0" borderId="15" xfId="0" applyFont="1" applyBorder="1" applyAlignment="1" applyProtection="1">
      <protection locked="0"/>
    </xf>
    <xf numFmtId="0" fontId="1" fillId="0" borderId="7" xfId="0" applyFont="1" applyBorder="1" applyAlignment="1">
      <alignment horizontal="center"/>
    </xf>
    <xf numFmtId="0" fontId="1" fillId="0" borderId="15" xfId="0" applyFont="1" applyBorder="1" applyAlignment="1">
      <alignment horizontal="center"/>
    </xf>
    <xf numFmtId="0" fontId="48" fillId="0" borderId="7" xfId="0" applyFont="1" applyBorder="1" applyAlignment="1" applyProtection="1">
      <alignment horizontal="center"/>
      <protection locked="0"/>
    </xf>
    <xf numFmtId="0" fontId="48" fillId="0" borderId="15" xfId="0" applyFont="1" applyBorder="1" applyAlignment="1" applyProtection="1">
      <alignment horizontal="center"/>
      <protection locked="0"/>
    </xf>
    <xf numFmtId="0" fontId="28" fillId="0" borderId="17" xfId="0" applyFont="1" applyBorder="1" applyAlignment="1">
      <alignment horizontal="center" vertical="center"/>
    </xf>
    <xf numFmtId="0" fontId="28" fillId="0" borderId="18" xfId="0" applyFont="1" applyBorder="1" applyAlignment="1">
      <alignment horizontal="center" vertical="center"/>
    </xf>
    <xf numFmtId="0" fontId="6" fillId="0" borderId="0" xfId="0" applyFont="1" applyAlignment="1">
      <alignment horizontal="left"/>
    </xf>
    <xf numFmtId="0" fontId="5" fillId="0" borderId="0" xfId="0" applyFont="1" applyAlignment="1">
      <alignment horizontal="right"/>
    </xf>
    <xf numFmtId="0" fontId="8" fillId="0" borderId="0" xfId="0" applyFont="1" applyAlignment="1">
      <alignment horizontal="center"/>
    </xf>
    <xf numFmtId="0" fontId="49" fillId="0" borderId="2" xfId="0" applyFont="1" applyBorder="1" applyAlignment="1" applyProtection="1">
      <alignment horizontal="center" vertical="center"/>
      <protection locked="0"/>
    </xf>
    <xf numFmtId="0" fontId="49" fillId="0" borderId="3" xfId="0" applyFont="1" applyBorder="1" applyAlignment="1" applyProtection="1">
      <alignment horizontal="center" vertical="center"/>
      <protection locked="0"/>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1" fillId="0" borderId="5"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28" fillId="0" borderId="22" xfId="0" applyFont="1" applyBorder="1" applyAlignment="1" applyProtection="1">
      <alignment horizontal="left" vertical="center"/>
      <protection locked="0"/>
    </xf>
    <xf numFmtId="0" fontId="28" fillId="0" borderId="15" xfId="0" applyFont="1" applyBorder="1" applyAlignment="1" applyProtection="1">
      <alignment horizontal="left" vertical="center"/>
      <protection locked="0"/>
    </xf>
    <xf numFmtId="0" fontId="28" fillId="0" borderId="14" xfId="0" applyFont="1" applyBorder="1" applyAlignment="1" applyProtection="1">
      <alignment horizontal="left" vertical="center"/>
      <protection locked="0"/>
    </xf>
    <xf numFmtId="0" fontId="28" fillId="0" borderId="23" xfId="0" applyFont="1" applyBorder="1" applyAlignment="1">
      <alignment horizontal="center" vertical="center"/>
    </xf>
    <xf numFmtId="0" fontId="28" fillId="0" borderId="24" xfId="0" applyFont="1" applyBorder="1" applyAlignment="1">
      <alignment horizontal="center" vertical="center"/>
    </xf>
    <xf numFmtId="0" fontId="11" fillId="0" borderId="23"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49" fillId="0" borderId="28" xfId="0" applyFont="1" applyBorder="1" applyAlignment="1" applyProtection="1">
      <alignment horizontal="left" vertical="center"/>
      <protection locked="0"/>
    </xf>
    <xf numFmtId="0" fontId="49" fillId="0" borderId="25" xfId="0" applyFont="1" applyBorder="1" applyAlignment="1" applyProtection="1">
      <alignment horizontal="left" vertical="center"/>
      <protection locked="0"/>
    </xf>
    <xf numFmtId="0" fontId="49" fillId="0" borderId="24" xfId="0" applyFont="1" applyBorder="1" applyAlignment="1" applyProtection="1">
      <alignment horizontal="left" vertical="center"/>
      <protection locked="0"/>
    </xf>
    <xf numFmtId="0" fontId="10" fillId="0" borderId="30"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4" fillId="0" borderId="41" xfId="0" applyFont="1" applyBorder="1" applyAlignment="1">
      <alignment horizontal="left"/>
    </xf>
    <xf numFmtId="0" fontId="4" fillId="0" borderId="42" xfId="0" applyFont="1" applyBorder="1" applyAlignment="1">
      <alignment horizontal="left"/>
    </xf>
    <xf numFmtId="177" fontId="11" fillId="0" borderId="37" xfId="0" applyNumberFormat="1" applyFont="1" applyBorder="1" applyAlignment="1" applyProtection="1">
      <alignment horizontal="right" vertical="center"/>
      <protection locked="0"/>
    </xf>
    <xf numFmtId="177" fontId="11" fillId="0" borderId="45" xfId="0" applyNumberFormat="1" applyFont="1" applyBorder="1" applyAlignment="1" applyProtection="1">
      <alignment horizontal="right" vertical="center"/>
      <protection locked="0"/>
    </xf>
    <xf numFmtId="177" fontId="11" fillId="0" borderId="38" xfId="0" applyNumberFormat="1" applyFont="1" applyBorder="1" applyAlignment="1" applyProtection="1">
      <alignment horizontal="right" vertical="center"/>
      <protection locked="0"/>
    </xf>
    <xf numFmtId="0" fontId="28" fillId="0" borderId="41" xfId="0" applyFont="1" applyBorder="1" applyAlignment="1">
      <alignment horizontal="left"/>
    </xf>
    <xf numFmtId="0" fontId="28" fillId="0" borderId="45" xfId="0" applyFont="1" applyBorder="1" applyAlignment="1">
      <alignment horizontal="left"/>
    </xf>
    <xf numFmtId="0" fontId="28" fillId="0" borderId="42" xfId="0" applyFont="1" applyBorder="1" applyAlignment="1">
      <alignment horizontal="left"/>
    </xf>
    <xf numFmtId="178" fontId="11" fillId="0" borderId="37" xfId="0" applyNumberFormat="1" applyFont="1" applyBorder="1" applyProtection="1">
      <alignment vertical="center"/>
      <protection locked="0"/>
    </xf>
    <xf numFmtId="178" fontId="11" fillId="0" borderId="45" xfId="0" applyNumberFormat="1" applyFont="1" applyBorder="1" applyProtection="1">
      <alignment vertical="center"/>
      <protection locked="0"/>
    </xf>
    <xf numFmtId="178" fontId="11" fillId="0" borderId="46" xfId="0" applyNumberFormat="1" applyFont="1" applyBorder="1" applyProtection="1">
      <alignment vertical="center"/>
      <protection locked="0"/>
    </xf>
    <xf numFmtId="0" fontId="4" fillId="0" borderId="50" xfId="0" applyFont="1" applyBorder="1" applyAlignment="1">
      <alignment horizontal="left"/>
    </xf>
    <xf numFmtId="0" fontId="4" fillId="0" borderId="48" xfId="0" applyFont="1" applyBorder="1" applyAlignment="1">
      <alignment horizontal="left"/>
    </xf>
    <xf numFmtId="177" fontId="11" fillId="0" borderId="51" xfId="0" applyNumberFormat="1" applyFont="1" applyBorder="1" applyAlignment="1" applyProtection="1">
      <alignment horizontal="right" vertical="center"/>
      <protection locked="0"/>
    </xf>
    <xf numFmtId="177" fontId="11" fillId="0" borderId="85" xfId="0" applyNumberFormat="1" applyFont="1" applyBorder="1" applyAlignment="1" applyProtection="1">
      <alignment horizontal="right" vertical="center"/>
      <protection locked="0"/>
    </xf>
    <xf numFmtId="177" fontId="11" fillId="0" borderId="52" xfId="0" applyNumberFormat="1" applyFont="1" applyBorder="1" applyAlignment="1" applyProtection="1">
      <alignment horizontal="right" vertical="center"/>
      <protection locked="0"/>
    </xf>
    <xf numFmtId="0" fontId="12" fillId="0" borderId="55" xfId="0" applyFont="1" applyBorder="1" applyAlignment="1">
      <alignment horizontal="left"/>
    </xf>
    <xf numFmtId="0" fontId="12" fillId="0" borderId="60" xfId="0" applyFont="1" applyBorder="1" applyAlignment="1">
      <alignment horizontal="left"/>
    </xf>
    <xf numFmtId="0" fontId="12" fillId="0" borderId="56" xfId="0" applyFont="1" applyBorder="1" applyAlignment="1">
      <alignment horizontal="left"/>
    </xf>
    <xf numFmtId="178" fontId="11" fillId="0" borderId="59" xfId="0" applyNumberFormat="1" applyFont="1" applyBorder="1" applyProtection="1">
      <alignment vertical="center"/>
      <protection locked="0"/>
    </xf>
    <xf numFmtId="178" fontId="11" fillId="0" borderId="60" xfId="0" applyNumberFormat="1" applyFont="1" applyBorder="1" applyProtection="1">
      <alignment vertical="center"/>
      <protection locked="0"/>
    </xf>
    <xf numFmtId="178" fontId="11" fillId="0" borderId="61" xfId="0" applyNumberFormat="1" applyFont="1" applyBorder="1" applyProtection="1">
      <alignment vertical="center"/>
      <protection locked="0"/>
    </xf>
    <xf numFmtId="0" fontId="4" fillId="0" borderId="55" xfId="0" applyFont="1" applyBorder="1" applyAlignment="1">
      <alignment horizontal="left"/>
    </xf>
    <xf numFmtId="0" fontId="4" fillId="0" borderId="56" xfId="0" applyFont="1" applyBorder="1" applyAlignment="1">
      <alignment horizontal="left"/>
    </xf>
    <xf numFmtId="177" fontId="11" fillId="0" borderId="59" xfId="0" applyNumberFormat="1" applyFont="1" applyBorder="1" applyAlignment="1" applyProtection="1">
      <alignment horizontal="right" vertical="center"/>
      <protection locked="0"/>
    </xf>
    <xf numFmtId="177" fontId="11" fillId="0" borderId="60" xfId="0" applyNumberFormat="1" applyFont="1" applyBorder="1" applyAlignment="1" applyProtection="1">
      <alignment horizontal="right" vertical="center"/>
      <protection locked="0"/>
    </xf>
    <xf numFmtId="177" fontId="11" fillId="0" borderId="63" xfId="0" applyNumberFormat="1" applyFont="1" applyBorder="1" applyAlignment="1" applyProtection="1">
      <alignment horizontal="right" vertical="center"/>
      <protection locked="0"/>
    </xf>
    <xf numFmtId="0" fontId="4" fillId="0" borderId="77" xfId="0" applyFont="1" applyBorder="1" applyAlignment="1">
      <alignment horizontal="left"/>
    </xf>
    <xf numFmtId="0" fontId="4" fillId="0" borderId="83" xfId="0" applyFont="1" applyBorder="1" applyAlignment="1">
      <alignment horizontal="left"/>
    </xf>
    <xf numFmtId="0" fontId="4" fillId="0" borderId="75" xfId="0" applyFont="1" applyBorder="1" applyAlignment="1">
      <alignment horizontal="left"/>
    </xf>
    <xf numFmtId="178" fontId="11" fillId="0" borderId="66" xfId="0" applyNumberFormat="1" applyFont="1" applyBorder="1" applyProtection="1">
      <alignment vertical="center"/>
      <protection locked="0"/>
    </xf>
    <xf numFmtId="178" fontId="11" fillId="0" borderId="67" xfId="0" applyNumberFormat="1" applyFont="1" applyBorder="1" applyProtection="1">
      <alignment vertical="center"/>
      <protection locked="0"/>
    </xf>
    <xf numFmtId="178" fontId="11" fillId="0" borderId="68" xfId="0" applyNumberFormat="1" applyFont="1" applyBorder="1" applyProtection="1">
      <alignment vertical="center"/>
      <protection locked="0"/>
    </xf>
    <xf numFmtId="0" fontId="4" fillId="0" borderId="148" xfId="0" applyFont="1" applyBorder="1" applyAlignment="1">
      <alignment horizontal="center"/>
    </xf>
    <xf numFmtId="0" fontId="4" fillId="0" borderId="149" xfId="0" applyFont="1" applyBorder="1" applyAlignment="1">
      <alignment horizontal="center"/>
    </xf>
    <xf numFmtId="177" fontId="11" fillId="0" borderId="72" xfId="0" applyNumberFormat="1" applyFont="1" applyBorder="1" applyAlignment="1" applyProtection="1">
      <alignment horizontal="right" vertical="center"/>
      <protection locked="0"/>
    </xf>
    <xf numFmtId="177" fontId="11" fillId="0" borderId="81" xfId="0" applyNumberFormat="1" applyFont="1" applyBorder="1" applyAlignment="1" applyProtection="1">
      <alignment horizontal="right" vertical="center"/>
      <protection locked="0"/>
    </xf>
    <xf numFmtId="177" fontId="11" fillId="0" borderId="73" xfId="0" applyNumberFormat="1" applyFont="1" applyBorder="1" applyAlignment="1" applyProtection="1">
      <alignment horizontal="right" vertical="center"/>
      <protection locked="0"/>
    </xf>
    <xf numFmtId="0" fontId="4" fillId="0" borderId="60" xfId="0" applyFont="1" applyBorder="1" applyAlignment="1">
      <alignment horizontal="left"/>
    </xf>
    <xf numFmtId="178" fontId="11" fillId="0" borderId="63" xfId="0" applyNumberFormat="1" applyFont="1" applyBorder="1" applyProtection="1">
      <alignment vertical="center"/>
      <protection locked="0"/>
    </xf>
    <xf numFmtId="177" fontId="11" fillId="0" borderId="78" xfId="0" applyNumberFormat="1" applyFont="1" applyBorder="1" applyAlignment="1" applyProtection="1">
      <alignment horizontal="right" vertical="center"/>
      <protection locked="0"/>
    </xf>
    <xf numFmtId="177" fontId="11" fillId="0" borderId="83" xfId="0" applyNumberFormat="1" applyFont="1" applyBorder="1" applyAlignment="1" applyProtection="1">
      <alignment horizontal="right" vertical="center"/>
      <protection locked="0"/>
    </xf>
    <xf numFmtId="177" fontId="11" fillId="0" borderId="79" xfId="0" applyNumberFormat="1" applyFont="1" applyBorder="1" applyAlignment="1" applyProtection="1">
      <alignment horizontal="right" vertical="center"/>
      <protection locked="0"/>
    </xf>
    <xf numFmtId="0" fontId="13" fillId="0" borderId="80" xfId="0" applyFont="1" applyBorder="1" applyAlignment="1">
      <alignment horizontal="center" shrinkToFit="1"/>
    </xf>
    <xf numFmtId="0" fontId="13" fillId="0" borderId="81" xfId="0" applyFont="1" applyBorder="1" applyAlignment="1">
      <alignment horizontal="center" shrinkToFit="1"/>
    </xf>
    <xf numFmtId="0" fontId="13" fillId="0" borderId="72" xfId="0" applyFont="1" applyBorder="1" applyAlignment="1">
      <alignment horizontal="center" shrinkToFit="1"/>
    </xf>
    <xf numFmtId="0" fontId="28" fillId="0" borderId="77" xfId="0" applyFont="1" applyBorder="1" applyAlignment="1">
      <alignment horizontal="left" shrinkToFit="1"/>
    </xf>
    <xf numFmtId="0" fontId="28" fillId="0" borderId="83" xfId="0" applyFont="1" applyBorder="1" applyAlignment="1">
      <alignment horizontal="left" shrinkToFit="1"/>
    </xf>
    <xf numFmtId="0" fontId="28" fillId="0" borderId="75" xfId="0" applyFont="1" applyBorder="1" applyAlignment="1">
      <alignment horizontal="left" shrinkToFit="1"/>
    </xf>
    <xf numFmtId="178" fontId="11" fillId="3" borderId="77" xfId="0" applyNumberFormat="1" applyFont="1" applyFill="1" applyBorder="1" applyAlignment="1" applyProtection="1">
      <protection locked="0"/>
    </xf>
    <xf numFmtId="178" fontId="11" fillId="3" borderId="83" xfId="0" applyNumberFormat="1" applyFont="1" applyFill="1" applyBorder="1" applyAlignment="1" applyProtection="1">
      <protection locked="0"/>
    </xf>
    <xf numFmtId="178" fontId="11" fillId="3" borderId="79" xfId="0" applyNumberFormat="1" applyFont="1" applyFill="1" applyBorder="1" applyAlignment="1" applyProtection="1">
      <protection locked="0"/>
    </xf>
    <xf numFmtId="178" fontId="11" fillId="0" borderId="59" xfId="0" applyNumberFormat="1" applyFont="1" applyBorder="1" applyAlignment="1" applyProtection="1">
      <alignment horizontal="right" vertical="center"/>
      <protection locked="0"/>
    </xf>
    <xf numFmtId="178" fontId="11" fillId="0" borderId="60" xfId="0" applyNumberFormat="1" applyFont="1" applyBorder="1" applyAlignment="1" applyProtection="1">
      <alignment horizontal="right" vertical="center"/>
      <protection locked="0"/>
    </xf>
    <xf numFmtId="178" fontId="11" fillId="0" borderId="63" xfId="0" applyNumberFormat="1" applyFont="1" applyBorder="1" applyAlignment="1" applyProtection="1">
      <alignment horizontal="right" vertical="center"/>
      <protection locked="0"/>
    </xf>
    <xf numFmtId="0" fontId="28" fillId="0" borderId="71" xfId="0" applyFont="1" applyBorder="1" applyAlignment="1">
      <alignment horizontal="left" shrinkToFit="1"/>
    </xf>
    <xf numFmtId="0" fontId="28" fillId="0" borderId="81" xfId="0" applyFont="1" applyBorder="1" applyAlignment="1">
      <alignment horizontal="left" shrinkToFit="1"/>
    </xf>
    <xf numFmtId="0" fontId="28" fillId="0" borderId="90" xfId="0" applyFont="1" applyBorder="1" applyAlignment="1">
      <alignment horizontal="left" shrinkToFit="1"/>
    </xf>
    <xf numFmtId="0" fontId="4" fillId="0" borderId="71" xfId="0" applyFont="1" applyBorder="1" applyAlignment="1">
      <alignment horizontal="center"/>
    </xf>
    <xf numFmtId="0" fontId="4" fillId="0" borderId="90" xfId="0" applyFont="1" applyBorder="1" applyAlignment="1">
      <alignment horizontal="center"/>
    </xf>
    <xf numFmtId="178" fontId="11" fillId="0" borderId="91" xfId="0" applyNumberFormat="1" applyFont="1" applyBorder="1" applyAlignment="1"/>
    <xf numFmtId="178" fontId="11" fillId="0" borderId="90" xfId="0" applyNumberFormat="1" applyFont="1" applyBorder="1" applyAlignment="1"/>
    <xf numFmtId="178" fontId="11" fillId="0" borderId="81" xfId="0" applyNumberFormat="1" applyFont="1" applyBorder="1" applyAlignment="1"/>
    <xf numFmtId="178" fontId="11" fillId="0" borderId="92" xfId="0" applyNumberFormat="1" applyFont="1" applyBorder="1" applyAlignment="1"/>
    <xf numFmtId="0" fontId="28" fillId="0" borderId="50" xfId="0" applyFont="1" applyBorder="1" applyAlignment="1">
      <alignment horizontal="left" shrinkToFit="1"/>
    </xf>
    <xf numFmtId="0" fontId="28" fillId="0" borderId="85" xfId="0" applyFont="1" applyBorder="1" applyAlignment="1">
      <alignment horizontal="left" shrinkToFit="1"/>
    </xf>
    <xf numFmtId="0" fontId="28" fillId="0" borderId="48" xfId="0" applyFont="1" applyBorder="1" applyAlignment="1">
      <alignment horizontal="left" shrinkToFit="1"/>
    </xf>
    <xf numFmtId="178" fontId="11" fillId="3" borderId="50" xfId="0" applyNumberFormat="1" applyFont="1" applyFill="1" applyBorder="1" applyAlignment="1" applyProtection="1">
      <protection locked="0"/>
    </xf>
    <xf numFmtId="178" fontId="11" fillId="3" borderId="85" xfId="0" applyNumberFormat="1" applyFont="1" applyFill="1" applyBorder="1" applyAlignment="1" applyProtection="1">
      <protection locked="0"/>
    </xf>
    <xf numFmtId="178" fontId="11" fillId="3" borderId="52" xfId="0" applyNumberFormat="1" applyFont="1" applyFill="1" applyBorder="1" applyAlignment="1" applyProtection="1">
      <protection locked="0"/>
    </xf>
    <xf numFmtId="0" fontId="28" fillId="0" borderId="55" xfId="0" applyFont="1" applyBorder="1" applyAlignment="1">
      <alignment horizontal="left" shrinkToFit="1"/>
    </xf>
    <xf numFmtId="0" fontId="28" fillId="0" borderId="60" xfId="0" applyFont="1" applyBorder="1" applyAlignment="1">
      <alignment horizontal="left" shrinkToFit="1"/>
    </xf>
    <xf numFmtId="0" fontId="28" fillId="0" borderId="56" xfId="0" applyFont="1" applyBorder="1" applyAlignment="1">
      <alignment horizontal="left" shrinkToFit="1"/>
    </xf>
    <xf numFmtId="178" fontId="11" fillId="3" borderId="55" xfId="0" applyNumberFormat="1" applyFont="1" applyFill="1" applyBorder="1" applyAlignment="1" applyProtection="1">
      <protection locked="0"/>
    </xf>
    <xf numFmtId="178" fontId="11" fillId="3" borderId="60" xfId="0" applyNumberFormat="1" applyFont="1" applyFill="1" applyBorder="1" applyAlignment="1" applyProtection="1">
      <protection locked="0"/>
    </xf>
    <xf numFmtId="178" fontId="11" fillId="3" borderId="63" xfId="0" applyNumberFormat="1" applyFont="1" applyFill="1" applyBorder="1" applyAlignment="1" applyProtection="1">
      <protection locked="0"/>
    </xf>
    <xf numFmtId="0" fontId="12" fillId="0" borderId="71" xfId="0" applyFont="1" applyBorder="1" applyAlignment="1">
      <alignment horizontal="left"/>
    </xf>
    <xf numFmtId="0" fontId="12" fillId="0" borderId="81" xfId="0" applyFont="1" applyBorder="1" applyAlignment="1">
      <alignment horizontal="left"/>
    </xf>
    <xf numFmtId="0" fontId="12" fillId="0" borderId="90" xfId="0" applyFont="1" applyBorder="1" applyAlignment="1">
      <alignment horizontal="left"/>
    </xf>
    <xf numFmtId="178" fontId="11" fillId="0" borderId="78" xfId="0" applyNumberFormat="1" applyFont="1" applyBorder="1" applyAlignment="1" applyProtection="1">
      <protection locked="0"/>
    </xf>
    <xf numFmtId="178" fontId="11" fillId="0" borderId="83" xfId="0" applyNumberFormat="1" applyFont="1" applyBorder="1" applyAlignment="1" applyProtection="1">
      <protection locked="0"/>
    </xf>
    <xf numFmtId="178" fontId="11" fillId="0" borderId="79" xfId="0" applyNumberFormat="1" applyFont="1" applyBorder="1" applyAlignment="1" applyProtection="1">
      <protection locked="0"/>
    </xf>
    <xf numFmtId="0" fontId="28" fillId="0" borderId="55" xfId="0" applyFont="1" applyBorder="1" applyAlignment="1">
      <alignment horizontal="left"/>
    </xf>
    <xf numFmtId="0" fontId="28" fillId="0" borderId="60" xfId="0" applyFont="1" applyBorder="1" applyAlignment="1">
      <alignment horizontal="left"/>
    </xf>
    <xf numFmtId="0" fontId="28" fillId="0" borderId="56" xfId="0" applyFont="1" applyBorder="1" applyAlignment="1">
      <alignment horizontal="left"/>
    </xf>
    <xf numFmtId="178" fontId="11" fillId="0" borderId="59" xfId="0" applyNumberFormat="1" applyFont="1" applyBorder="1" applyAlignment="1" applyProtection="1">
      <protection locked="0"/>
    </xf>
    <xf numFmtId="178" fontId="11" fillId="0" borderId="60" xfId="0" applyNumberFormat="1" applyFont="1" applyBorder="1" applyAlignment="1" applyProtection="1">
      <protection locked="0"/>
    </xf>
    <xf numFmtId="178" fontId="11" fillId="0" borderId="61" xfId="0" applyNumberFormat="1" applyFont="1" applyBorder="1" applyAlignment="1" applyProtection="1">
      <protection locked="0"/>
    </xf>
    <xf numFmtId="0" fontId="12" fillId="0" borderId="77" xfId="0" applyFont="1" applyBorder="1" applyAlignment="1">
      <alignment horizontal="left"/>
    </xf>
    <xf numFmtId="0" fontId="12" fillId="0" borderId="83" xfId="0" applyFont="1" applyBorder="1" applyAlignment="1">
      <alignment horizontal="left"/>
    </xf>
    <xf numFmtId="0" fontId="12" fillId="0" borderId="75" xfId="0" applyFont="1" applyBorder="1" applyAlignment="1">
      <alignment horizontal="left"/>
    </xf>
    <xf numFmtId="0" fontId="4" fillId="0" borderId="150" xfId="0" applyFont="1" applyBorder="1" applyAlignment="1">
      <alignment horizontal="left"/>
    </xf>
    <xf numFmtId="0" fontId="4" fillId="0" borderId="151" xfId="0" applyFont="1" applyBorder="1" applyAlignment="1">
      <alignment horizontal="left"/>
    </xf>
    <xf numFmtId="178" fontId="11" fillId="0" borderId="63" xfId="0" applyNumberFormat="1" applyFont="1" applyBorder="1" applyAlignment="1" applyProtection="1">
      <protection locked="0"/>
    </xf>
    <xf numFmtId="0" fontId="28" fillId="0" borderId="77" xfId="0" applyFont="1" applyBorder="1" applyAlignment="1">
      <alignment horizontal="left"/>
    </xf>
    <xf numFmtId="0" fontId="28" fillId="0" borderId="83" xfId="0" applyFont="1" applyBorder="1" applyAlignment="1">
      <alignment horizontal="left"/>
    </xf>
    <xf numFmtId="0" fontId="28" fillId="0" borderId="75" xfId="0" applyFont="1" applyBorder="1" applyAlignment="1">
      <alignment horizontal="left"/>
    </xf>
    <xf numFmtId="178" fontId="11" fillId="0" borderId="66" xfId="0" applyNumberFormat="1" applyFont="1" applyBorder="1" applyAlignment="1" applyProtection="1">
      <protection locked="0"/>
    </xf>
    <xf numFmtId="178" fontId="11" fillId="0" borderId="67" xfId="0" applyNumberFormat="1" applyFont="1" applyBorder="1" applyAlignment="1" applyProtection="1">
      <protection locked="0"/>
    </xf>
    <xf numFmtId="178" fontId="11" fillId="0" borderId="96" xfId="0" applyNumberFormat="1" applyFont="1" applyBorder="1" applyAlignment="1" applyProtection="1">
      <protection locked="0"/>
    </xf>
    <xf numFmtId="178" fontId="11" fillId="0" borderId="97" xfId="0" applyNumberFormat="1" applyFont="1" applyBorder="1" applyAlignment="1" applyProtection="1">
      <protection locked="0"/>
    </xf>
    <xf numFmtId="176" fontId="10" fillId="0" borderId="80" xfId="0" applyNumberFormat="1" applyFont="1" applyBorder="1" applyAlignment="1">
      <alignment horizontal="center" vertical="top"/>
    </xf>
    <xf numFmtId="176" fontId="10" fillId="0" borderId="81" xfId="0" applyNumberFormat="1" applyFont="1" applyBorder="1" applyAlignment="1">
      <alignment horizontal="center" vertical="top"/>
    </xf>
    <xf numFmtId="176" fontId="10" fillId="0" borderId="100" xfId="0" applyNumberFormat="1" applyFont="1" applyBorder="1" applyAlignment="1">
      <alignment horizontal="center" vertical="top"/>
    </xf>
    <xf numFmtId="0" fontId="12" fillId="0" borderId="50" xfId="0" applyFont="1" applyBorder="1" applyAlignment="1">
      <alignment horizontal="left"/>
    </xf>
    <xf numFmtId="0" fontId="12" fillId="0" borderId="85" xfId="0" applyFont="1" applyBorder="1" applyAlignment="1">
      <alignment horizontal="left"/>
    </xf>
    <xf numFmtId="0" fontId="12" fillId="0" borderId="48" xfId="0" applyFont="1" applyBorder="1" applyAlignment="1">
      <alignment horizontal="left"/>
    </xf>
    <xf numFmtId="178" fontId="11" fillId="0" borderId="51" xfId="0" applyNumberFormat="1" applyFont="1" applyBorder="1" applyAlignment="1" applyProtection="1">
      <protection locked="0"/>
    </xf>
    <xf numFmtId="178" fontId="11" fillId="0" borderId="85" xfId="0" applyNumberFormat="1" applyFont="1" applyBorder="1" applyAlignment="1" applyProtection="1">
      <protection locked="0"/>
    </xf>
    <xf numFmtId="178" fontId="11" fillId="0" borderId="99" xfId="0" applyNumberFormat="1" applyFont="1" applyBorder="1" applyAlignment="1" applyProtection="1">
      <protection locked="0"/>
    </xf>
    <xf numFmtId="0" fontId="4" fillId="0" borderId="85" xfId="0" applyFont="1" applyBorder="1" applyAlignment="1">
      <alignment horizontal="left"/>
    </xf>
    <xf numFmtId="0" fontId="4" fillId="0" borderId="104" xfId="0" applyFont="1" applyBorder="1" applyAlignment="1">
      <alignment horizontal="left"/>
    </xf>
    <xf numFmtId="0" fontId="4" fillId="0" borderId="108" xfId="0" applyFont="1" applyBorder="1" applyAlignment="1">
      <alignment horizontal="left"/>
    </xf>
    <xf numFmtId="178" fontId="11" fillId="0" borderId="107" xfId="0" applyNumberFormat="1" applyFont="1" applyBorder="1" applyAlignment="1" applyProtection="1">
      <protection locked="0"/>
    </xf>
    <xf numFmtId="178" fontId="11" fillId="0" borderId="108" xfId="0" applyNumberFormat="1" applyFont="1" applyBorder="1" applyAlignment="1" applyProtection="1">
      <protection locked="0"/>
    </xf>
    <xf numFmtId="178" fontId="11" fillId="0" borderId="109" xfId="0" applyNumberFormat="1" applyFont="1" applyBorder="1" applyAlignment="1" applyProtection="1">
      <protection locked="0"/>
    </xf>
    <xf numFmtId="178" fontId="11" fillId="0" borderId="78" xfId="0" applyNumberFormat="1" applyFont="1" applyBorder="1" applyAlignment="1" applyProtection="1">
      <alignment horizontal="right"/>
      <protection locked="0"/>
    </xf>
    <xf numFmtId="178" fontId="11" fillId="0" borderId="83" xfId="0" applyNumberFormat="1" applyFont="1" applyBorder="1" applyAlignment="1" applyProtection="1">
      <alignment horizontal="right"/>
      <protection locked="0"/>
    </xf>
    <xf numFmtId="178" fontId="11" fillId="0" borderId="97" xfId="0" applyNumberFormat="1" applyFont="1" applyBorder="1" applyAlignment="1" applyProtection="1">
      <alignment horizontal="right"/>
      <protection locked="0"/>
    </xf>
    <xf numFmtId="0" fontId="4" fillId="0" borderId="125" xfId="0" applyFont="1" applyBorder="1" applyAlignment="1">
      <alignment horizontal="center"/>
    </xf>
    <xf numFmtId="0" fontId="4" fillId="0" borderId="152" xfId="0" applyFont="1" applyBorder="1" applyAlignment="1">
      <alignment horizontal="center"/>
    </xf>
    <xf numFmtId="0" fontId="4" fillId="0" borderId="125" xfId="0" applyFont="1" applyBorder="1" applyAlignment="1">
      <alignment horizontal="left"/>
    </xf>
    <xf numFmtId="0" fontId="4" fillId="0" borderId="152" xfId="0" applyFont="1" applyBorder="1" applyAlignment="1">
      <alignment horizontal="left"/>
    </xf>
    <xf numFmtId="177" fontId="11" fillId="0" borderId="107" xfId="0" applyNumberFormat="1" applyFont="1" applyBorder="1" applyAlignment="1" applyProtection="1">
      <alignment horizontal="right" vertical="center"/>
      <protection locked="0"/>
    </xf>
    <xf numFmtId="177" fontId="11" fillId="0" borderId="108" xfId="0" applyNumberFormat="1" applyFont="1" applyBorder="1" applyAlignment="1" applyProtection="1">
      <alignment horizontal="right" vertical="center"/>
      <protection locked="0"/>
    </xf>
    <xf numFmtId="177" fontId="11" fillId="0" borderId="111" xfId="0" applyNumberFormat="1" applyFont="1" applyBorder="1" applyAlignment="1" applyProtection="1">
      <alignment horizontal="right" vertical="center"/>
      <protection locked="0"/>
    </xf>
    <xf numFmtId="0" fontId="12" fillId="0" borderId="112" xfId="0" applyFont="1" applyBorder="1" applyAlignment="1">
      <alignment horizontal="left"/>
    </xf>
    <xf numFmtId="0" fontId="12" fillId="0" borderId="15" xfId="0" applyFont="1" applyBorder="1" applyAlignment="1">
      <alignment horizontal="left"/>
    </xf>
    <xf numFmtId="178" fontId="11" fillId="0" borderId="22" xfId="0" applyNumberFormat="1" applyFont="1" applyBorder="1" applyAlignment="1" applyProtection="1">
      <protection locked="0"/>
    </xf>
    <xf numFmtId="178" fontId="11" fillId="0" borderId="15" xfId="0" applyNumberFormat="1" applyFont="1" applyBorder="1" applyAlignment="1" applyProtection="1">
      <protection locked="0"/>
    </xf>
    <xf numFmtId="178" fontId="11" fillId="0" borderId="116" xfId="0" applyNumberFormat="1" applyFont="1" applyBorder="1" applyAlignment="1" applyProtection="1">
      <protection locked="0"/>
    </xf>
    <xf numFmtId="0" fontId="10" fillId="0" borderId="150" xfId="0" applyFont="1" applyBorder="1" applyAlignment="1">
      <alignment horizontal="center"/>
    </xf>
    <xf numFmtId="0" fontId="10" fillId="0" borderId="151" xfId="0" applyFont="1" applyBorder="1" applyAlignment="1">
      <alignment horizontal="center"/>
    </xf>
    <xf numFmtId="178" fontId="11" fillId="0" borderId="72" xfId="0" applyNumberFormat="1" applyFont="1" applyBorder="1" applyAlignment="1" applyProtection="1">
      <protection locked="0"/>
    </xf>
    <xf numFmtId="178" fontId="11" fillId="0" borderId="81" xfId="0" applyNumberFormat="1" applyFont="1" applyBorder="1" applyAlignment="1" applyProtection="1">
      <protection locked="0"/>
    </xf>
    <xf numFmtId="178" fontId="11" fillId="0" borderId="100" xfId="0" applyNumberFormat="1" applyFont="1" applyBorder="1" applyAlignment="1" applyProtection="1">
      <protection locked="0"/>
    </xf>
    <xf numFmtId="0" fontId="4" fillId="0" borderId="71" xfId="0" applyFont="1" applyBorder="1" applyAlignment="1">
      <alignment horizontal="left"/>
    </xf>
    <xf numFmtId="0" fontId="4" fillId="0" borderId="90" xfId="0" applyFont="1" applyBorder="1" applyAlignment="1">
      <alignment horizontal="left"/>
    </xf>
    <xf numFmtId="177" fontId="11" fillId="0" borderId="22" xfId="0" applyNumberFormat="1" applyFont="1" applyBorder="1" applyAlignment="1" applyProtection="1">
      <alignment horizontal="right" vertical="center"/>
      <protection locked="0"/>
    </xf>
    <xf numFmtId="177" fontId="11" fillId="0" borderId="15" xfId="0" applyNumberFormat="1" applyFont="1" applyBorder="1" applyAlignment="1" applyProtection="1">
      <alignment horizontal="right" vertical="center"/>
      <protection locked="0"/>
    </xf>
    <xf numFmtId="177" fontId="11" fillId="0" borderId="14" xfId="0" applyNumberFormat="1" applyFont="1" applyBorder="1" applyAlignment="1" applyProtection="1">
      <alignment horizontal="right" vertical="center"/>
      <protection locked="0"/>
    </xf>
    <xf numFmtId="0" fontId="12" fillId="0" borderId="104" xfId="0" applyFont="1" applyBorder="1" applyAlignment="1">
      <alignment horizontal="left"/>
    </xf>
    <xf numFmtId="0" fontId="12" fillId="0" borderId="108" xfId="0" applyFont="1" applyBorder="1" applyAlignment="1">
      <alignment horizontal="left"/>
    </xf>
    <xf numFmtId="0" fontId="4" fillId="0" borderId="12" xfId="0" applyFont="1" applyBorder="1" applyAlignment="1">
      <alignment horizontal="left"/>
    </xf>
    <xf numFmtId="0" fontId="4" fillId="0" borderId="0" xfId="0" applyFont="1" applyAlignment="1">
      <alignment horizontal="left"/>
    </xf>
    <xf numFmtId="178" fontId="44" fillId="0" borderId="21" xfId="0" applyNumberFormat="1" applyFont="1" applyBorder="1" applyAlignment="1">
      <alignment horizontal="center"/>
    </xf>
    <xf numFmtId="178" fontId="44" fillId="0" borderId="0" xfId="0" applyNumberFormat="1" applyFont="1" applyAlignment="1">
      <alignment horizontal="center"/>
    </xf>
    <xf numFmtId="178" fontId="44" fillId="0" borderId="124" xfId="0" applyNumberFormat="1" applyFont="1" applyBorder="1" applyAlignment="1">
      <alignment horizontal="center"/>
    </xf>
    <xf numFmtId="0" fontId="29" fillId="0" borderId="161" xfId="0" applyFont="1" applyBorder="1" applyAlignment="1">
      <alignment horizontal="left"/>
    </xf>
    <xf numFmtId="0" fontId="29" fillId="0" borderId="162" xfId="0" applyFont="1" applyBorder="1" applyAlignment="1">
      <alignment horizontal="left"/>
    </xf>
    <xf numFmtId="0" fontId="19" fillId="0" borderId="95" xfId="0" applyFont="1" applyBorder="1" applyAlignment="1">
      <alignment horizontal="center"/>
    </xf>
    <xf numFmtId="0" fontId="19" fillId="0" borderId="83" xfId="0" applyFont="1" applyBorder="1" applyAlignment="1">
      <alignment horizontal="center"/>
    </xf>
    <xf numFmtId="0" fontId="19" fillId="0" borderId="199" xfId="0" applyFont="1" applyBorder="1" applyAlignment="1">
      <alignment horizontal="center"/>
    </xf>
    <xf numFmtId="0" fontId="10" fillId="0" borderId="122" xfId="0" applyFont="1" applyBorder="1" applyAlignment="1">
      <alignment horizontal="left"/>
    </xf>
    <xf numFmtId="0" fontId="21" fillId="0" borderId="20" xfId="0" applyFont="1" applyBorder="1" applyAlignment="1">
      <alignment horizontal="left"/>
    </xf>
    <xf numFmtId="0" fontId="21" fillId="0" borderId="123" xfId="0" applyFont="1" applyBorder="1" applyAlignment="1">
      <alignment horizontal="left"/>
    </xf>
    <xf numFmtId="0" fontId="4" fillId="0" borderId="36" xfId="0" applyFont="1" applyBorder="1" applyAlignment="1">
      <alignment horizontal="left"/>
    </xf>
    <xf numFmtId="0" fontId="4" fillId="0" borderId="194" xfId="0" applyFont="1" applyBorder="1" applyAlignment="1">
      <alignment horizontal="left"/>
    </xf>
    <xf numFmtId="0" fontId="22" fillId="3" borderId="21" xfId="0" applyFont="1" applyFill="1" applyBorder="1" applyAlignment="1" applyProtection="1">
      <alignment horizontal="center"/>
      <protection locked="0"/>
    </xf>
    <xf numFmtId="0" fontId="22" fillId="3" borderId="0" xfId="0" applyFont="1" applyFill="1" applyAlignment="1" applyProtection="1">
      <alignment horizontal="center"/>
      <protection locked="0"/>
    </xf>
    <xf numFmtId="178" fontId="12" fillId="0" borderId="160" xfId="0" applyNumberFormat="1" applyFont="1" applyBorder="1" applyAlignment="1" applyProtection="1">
      <alignment horizontal="center"/>
      <protection locked="0"/>
    </xf>
    <xf numFmtId="178" fontId="12" fillId="0" borderId="196" xfId="0" applyNumberFormat="1" applyFont="1" applyBorder="1" applyAlignment="1" applyProtection="1">
      <alignment horizontal="center"/>
      <protection locked="0"/>
    </xf>
    <xf numFmtId="0" fontId="4" fillId="0" borderId="154" xfId="0" applyFont="1" applyBorder="1" applyAlignment="1">
      <alignment horizontal="left" vertical="center"/>
    </xf>
    <xf numFmtId="0" fontId="4" fillId="0" borderId="155" xfId="0" applyFont="1" applyBorder="1" applyAlignment="1">
      <alignment horizontal="left" vertical="center"/>
    </xf>
    <xf numFmtId="177" fontId="11" fillId="0" borderId="130" xfId="0" applyNumberFormat="1" applyFont="1" applyBorder="1" applyAlignment="1" applyProtection="1">
      <alignment horizontal="right" vertical="center"/>
      <protection locked="0"/>
    </xf>
    <xf numFmtId="177" fontId="11" fillId="0" borderId="156" xfId="0" applyNumberFormat="1" applyFont="1" applyBorder="1" applyAlignment="1" applyProtection="1">
      <alignment horizontal="right" vertical="center"/>
      <protection locked="0"/>
    </xf>
    <xf numFmtId="177" fontId="11" fillId="0" borderId="131" xfId="0" applyNumberFormat="1" applyFont="1" applyBorder="1" applyAlignment="1" applyProtection="1">
      <alignment horizontal="right" vertical="center"/>
      <protection locked="0"/>
    </xf>
    <xf numFmtId="0" fontId="29" fillId="0" borderId="160" xfId="0" applyFont="1" applyBorder="1" applyAlignment="1">
      <alignment horizontal="left" shrinkToFit="1"/>
    </xf>
    <xf numFmtId="0" fontId="29" fillId="0" borderId="161" xfId="0" applyFont="1" applyBorder="1" applyAlignment="1">
      <alignment horizontal="left" shrinkToFit="1"/>
    </xf>
    <xf numFmtId="0" fontId="28" fillId="0" borderId="203" xfId="0" applyFont="1" applyBorder="1" applyAlignment="1" applyProtection="1">
      <alignment horizontal="left"/>
      <protection locked="0"/>
    </xf>
    <xf numFmtId="0" fontId="28" fillId="0" borderId="85" xfId="0" applyFont="1" applyBorder="1" applyAlignment="1" applyProtection="1">
      <alignment horizontal="left"/>
      <protection locked="0"/>
    </xf>
    <xf numFmtId="0" fontId="28" fillId="0" borderId="192" xfId="0" applyFont="1" applyBorder="1" applyAlignment="1" applyProtection="1">
      <alignment horizontal="left"/>
      <protection locked="0"/>
    </xf>
    <xf numFmtId="179" fontId="1" fillId="0" borderId="9" xfId="0" applyNumberFormat="1" applyFont="1" applyBorder="1" applyAlignment="1">
      <alignment horizontal="center" vertical="center" shrinkToFit="1"/>
    </xf>
    <xf numFmtId="179" fontId="1" fillId="0" borderId="1" xfId="0" applyNumberFormat="1" applyFont="1" applyBorder="1" applyAlignment="1">
      <alignment horizontal="center" vertical="center" shrinkToFit="1"/>
    </xf>
    <xf numFmtId="179" fontId="1" fillId="0" borderId="10" xfId="0" applyNumberFormat="1" applyFont="1" applyBorder="1" applyAlignment="1">
      <alignment horizontal="center" vertical="center" shrinkToFit="1"/>
    </xf>
    <xf numFmtId="0" fontId="4" fillId="0" borderId="129" xfId="0" applyFont="1" applyBorder="1" applyAlignment="1">
      <alignment horizontal="left"/>
    </xf>
    <xf numFmtId="0" fontId="4" fillId="0" borderId="153" xfId="0" applyFont="1" applyBorder="1" applyAlignment="1">
      <alignment horizontal="left"/>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4" fillId="0" borderId="50" xfId="0" applyFont="1" applyBorder="1" applyAlignment="1">
      <alignment horizontal="left" vertical="center"/>
    </xf>
    <xf numFmtId="0" fontId="4" fillId="0" borderId="48" xfId="0" applyFont="1" applyBorder="1" applyAlignment="1">
      <alignment horizontal="left" vertical="center"/>
    </xf>
    <xf numFmtId="0" fontId="28" fillId="0" borderId="208" xfId="0" applyFont="1" applyBorder="1" applyAlignment="1">
      <alignment horizontal="center"/>
    </xf>
    <xf numFmtId="0" fontId="28" fillId="0" borderId="209" xfId="0" applyFont="1" applyBorder="1" applyAlignment="1">
      <alignment horizontal="center"/>
    </xf>
    <xf numFmtId="0" fontId="28" fillId="0" borderId="215" xfId="0" applyFont="1" applyBorder="1" applyAlignment="1">
      <alignment horizontal="center"/>
    </xf>
    <xf numFmtId="0" fontId="28" fillId="0" borderId="216" xfId="0" applyFont="1" applyBorder="1" applyAlignment="1">
      <alignment horizontal="center"/>
    </xf>
    <xf numFmtId="178" fontId="12" fillId="0" borderId="210" xfId="0" applyNumberFormat="1" applyFont="1" applyBorder="1" applyAlignment="1">
      <alignment horizontal="center"/>
    </xf>
    <xf numFmtId="178" fontId="12" fillId="0" borderId="211" xfId="0" applyNumberFormat="1" applyFont="1" applyBorder="1" applyAlignment="1">
      <alignment horizontal="center"/>
    </xf>
    <xf numFmtId="0" fontId="28" fillId="0" borderId="200" xfId="0" applyFont="1" applyBorder="1" applyAlignment="1" applyProtection="1">
      <alignment horizontal="left"/>
      <protection locked="0"/>
    </xf>
    <xf numFmtId="0" fontId="28" fillId="0" borderId="201" xfId="0" applyFont="1" applyBorder="1" applyAlignment="1" applyProtection="1">
      <alignment horizontal="left"/>
      <protection locked="0"/>
    </xf>
    <xf numFmtId="0" fontId="28" fillId="0" borderId="191" xfId="0" applyFont="1" applyBorder="1" applyAlignment="1" applyProtection="1">
      <alignment horizontal="left"/>
      <protection locked="0"/>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4" fillId="0" borderId="125" xfId="0" applyFont="1" applyBorder="1" applyAlignment="1">
      <alignment horizontal="left" vertical="center"/>
    </xf>
    <xf numFmtId="0" fontId="4" fillId="0" borderId="152" xfId="0" applyFont="1" applyBorder="1" applyAlignment="1">
      <alignment horizontal="left" vertical="center"/>
    </xf>
    <xf numFmtId="0" fontId="28" fillId="0" borderId="202" xfId="0" applyFont="1" applyBorder="1" applyAlignment="1" applyProtection="1">
      <alignment horizontal="left"/>
      <protection locked="0"/>
    </xf>
    <xf numFmtId="0" fontId="28" fillId="0" borderId="126" xfId="0" applyFont="1" applyBorder="1" applyAlignment="1" applyProtection="1">
      <alignment horizontal="left"/>
      <protection locked="0"/>
    </xf>
    <xf numFmtId="0" fontId="28" fillId="0" borderId="193" xfId="0" applyFont="1" applyBorder="1" applyAlignment="1" applyProtection="1">
      <alignment horizontal="left"/>
      <protection locked="0"/>
    </xf>
    <xf numFmtId="0" fontId="28" fillId="0" borderId="217" xfId="0" applyFont="1" applyBorder="1" applyAlignment="1" applyProtection="1">
      <alignment horizontal="left"/>
      <protection locked="0"/>
    </xf>
    <xf numFmtId="0" fontId="28" fillId="0" borderId="218" xfId="0" applyFont="1" applyBorder="1" applyAlignment="1" applyProtection="1">
      <alignment horizontal="left"/>
      <protection locked="0"/>
    </xf>
    <xf numFmtId="178" fontId="11" fillId="0" borderId="51" xfId="0" applyNumberFormat="1" applyFont="1" applyBorder="1" applyAlignment="1" applyProtection="1">
      <alignment horizontal="center"/>
      <protection locked="0"/>
    </xf>
    <xf numFmtId="178" fontId="11" fillId="0" borderId="207" xfId="0" applyNumberFormat="1" applyFont="1" applyBorder="1" applyAlignment="1" applyProtection="1">
      <alignment horizontal="center"/>
      <protection locked="0"/>
    </xf>
    <xf numFmtId="178" fontId="11" fillId="0" borderId="205" xfId="0" applyNumberFormat="1" applyFont="1" applyBorder="1" applyAlignment="1" applyProtection="1">
      <alignment horizontal="center"/>
      <protection locked="0"/>
    </xf>
    <xf numFmtId="178" fontId="11" fillId="0" borderId="220" xfId="0" applyNumberFormat="1" applyFont="1" applyBorder="1" applyAlignment="1" applyProtection="1">
      <alignment horizontal="center"/>
      <protection locked="0"/>
    </xf>
    <xf numFmtId="0" fontId="12" fillId="0" borderId="219" xfId="0" applyFont="1" applyBorder="1" applyAlignment="1" applyProtection="1">
      <alignment horizontal="left"/>
      <protection locked="0"/>
    </xf>
    <xf numFmtId="0" fontId="12" fillId="0" borderId="126" xfId="0" applyFont="1" applyBorder="1" applyAlignment="1" applyProtection="1">
      <alignment horizontal="left"/>
      <protection locked="0"/>
    </xf>
    <xf numFmtId="0" fontId="12" fillId="0" borderId="193" xfId="0" applyFont="1" applyBorder="1" applyAlignment="1" applyProtection="1">
      <alignment horizontal="left"/>
      <protection locked="0"/>
    </xf>
    <xf numFmtId="178" fontId="11" fillId="0" borderId="204" xfId="0" applyNumberFormat="1" applyFont="1" applyBorder="1" applyAlignment="1" applyProtection="1">
      <alignment horizontal="center"/>
      <protection locked="0"/>
    </xf>
    <xf numFmtId="178" fontId="11" fillId="0" borderId="206" xfId="0" applyNumberFormat="1" applyFont="1" applyBorder="1" applyAlignment="1" applyProtection="1">
      <alignment horizontal="center"/>
      <protection locked="0"/>
    </xf>
    <xf numFmtId="0" fontId="12" fillId="4" borderId="72" xfId="0" applyFont="1" applyFill="1" applyBorder="1" applyAlignment="1">
      <alignment horizontal="right" vertical="center"/>
    </xf>
    <xf numFmtId="0" fontId="12" fillId="4" borderId="180" xfId="0" applyFont="1" applyFill="1" applyBorder="1" applyAlignment="1">
      <alignment horizontal="right" vertical="center"/>
    </xf>
    <xf numFmtId="0" fontId="0" fillId="0" borderId="27" xfId="0" applyBorder="1" applyAlignment="1">
      <alignment horizontal="right" vertical="center"/>
    </xf>
    <xf numFmtId="0" fontId="0" fillId="0" borderId="24" xfId="0" applyBorder="1" applyAlignment="1">
      <alignment horizontal="right" vertical="center"/>
    </xf>
    <xf numFmtId="0" fontId="0" fillId="0" borderId="21"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16" xfId="0" applyBorder="1" applyAlignment="1" applyProtection="1">
      <alignment horizontal="left" vertical="center"/>
      <protection locked="0"/>
    </xf>
    <xf numFmtId="0" fontId="0" fillId="4" borderId="72" xfId="0" applyFill="1" applyBorder="1" applyAlignment="1">
      <alignment horizontal="right" vertical="center"/>
    </xf>
    <xf numFmtId="0" fontId="0" fillId="4" borderId="73" xfId="0" applyFill="1" applyBorder="1" applyAlignment="1">
      <alignment horizontal="right" vertical="center"/>
    </xf>
    <xf numFmtId="0" fontId="0" fillId="0" borderId="72" xfId="0" applyBorder="1" applyAlignment="1">
      <alignment horizontal="right" vertical="center"/>
    </xf>
    <xf numFmtId="0" fontId="0" fillId="0" borderId="73" xfId="0" applyBorder="1" applyAlignment="1">
      <alignment horizontal="right" vertical="center"/>
    </xf>
    <xf numFmtId="0" fontId="0" fillId="4" borderId="180" xfId="0" applyFill="1" applyBorder="1" applyAlignment="1">
      <alignment horizontal="right" vertical="center"/>
    </xf>
    <xf numFmtId="0" fontId="31" fillId="0" borderId="72" xfId="0" applyFont="1" applyBorder="1" applyAlignment="1">
      <alignment horizontal="right" vertical="center"/>
    </xf>
    <xf numFmtId="0" fontId="31" fillId="0" borderId="73" xfId="0" applyFont="1" applyBorder="1" applyAlignment="1">
      <alignment horizontal="right" vertical="center"/>
    </xf>
    <xf numFmtId="0" fontId="0" fillId="0" borderId="180" xfId="0" applyBorder="1" applyAlignment="1">
      <alignment horizontal="right"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8" fillId="4" borderId="72" xfId="0" applyFont="1" applyFill="1" applyBorder="1" applyAlignment="1">
      <alignment horizontal="center" vertical="center"/>
    </xf>
    <xf numFmtId="0" fontId="38" fillId="4" borderId="180" xfId="0" applyFont="1" applyFill="1" applyBorder="1" applyAlignment="1">
      <alignment horizontal="center" vertical="center"/>
    </xf>
    <xf numFmtId="0" fontId="38" fillId="0" borderId="72" xfId="0" applyFont="1" applyBorder="1" applyAlignment="1">
      <alignment horizontal="center" vertical="center"/>
    </xf>
    <xf numFmtId="0" fontId="38" fillId="0" borderId="180" xfId="0" applyFont="1" applyBorder="1" applyAlignment="1">
      <alignment horizontal="center" vertical="center"/>
    </xf>
    <xf numFmtId="0" fontId="39" fillId="0" borderId="80" xfId="0" applyFont="1" applyBorder="1" applyAlignment="1">
      <alignment horizontal="center" vertical="center"/>
    </xf>
    <xf numFmtId="0" fontId="39" fillId="0" borderId="81" xfId="0" applyFont="1" applyBorder="1" applyAlignment="1">
      <alignment horizontal="center" vertical="center"/>
    </xf>
    <xf numFmtId="0" fontId="39" fillId="0" borderId="73" xfId="0" applyFont="1" applyBorder="1" applyAlignment="1">
      <alignment horizontal="center" vertical="center"/>
    </xf>
    <xf numFmtId="0" fontId="39" fillId="0" borderId="72" xfId="0" applyFont="1" applyBorder="1" applyAlignment="1">
      <alignment horizontal="center" vertical="center"/>
    </xf>
    <xf numFmtId="0" fontId="39" fillId="0" borderId="180" xfId="0" applyFont="1" applyBorder="1" applyAlignment="1">
      <alignment horizontal="center" vertical="center"/>
    </xf>
    <xf numFmtId="0" fontId="39" fillId="4" borderId="72" xfId="0" applyFont="1" applyFill="1" applyBorder="1" applyAlignment="1">
      <alignment horizontal="center" vertical="center"/>
    </xf>
    <xf numFmtId="0" fontId="39" fillId="4" borderId="180" xfId="0" applyFont="1" applyFill="1" applyBorder="1" applyAlignment="1">
      <alignment horizontal="center" vertical="center"/>
    </xf>
    <xf numFmtId="0" fontId="38" fillId="0" borderId="185" xfId="0" applyFont="1" applyBorder="1" applyAlignment="1">
      <alignment horizontal="center" vertical="center"/>
    </xf>
    <xf numFmtId="0" fontId="38" fillId="0" borderId="186" xfId="0" applyFont="1" applyBorder="1" applyAlignment="1">
      <alignment horizontal="center" vertical="center"/>
    </xf>
    <xf numFmtId="0" fontId="28" fillId="0" borderId="27" xfId="0" applyFont="1" applyBorder="1" applyAlignment="1">
      <alignment horizontal="center" vertical="center"/>
    </xf>
    <xf numFmtId="0" fontId="28" fillId="0" borderId="26" xfId="0" applyFont="1" applyBorder="1" applyAlignment="1">
      <alignment horizontal="center" vertical="center"/>
    </xf>
    <xf numFmtId="0" fontId="34" fillId="0" borderId="23" xfId="0" applyFont="1" applyBorder="1" applyAlignment="1">
      <alignment horizontal="right" vertical="center"/>
    </xf>
    <xf numFmtId="0" fontId="34" fillId="0" borderId="25" xfId="0" applyFont="1" applyBorder="1" applyAlignment="1">
      <alignment horizontal="right" vertical="center"/>
    </xf>
    <xf numFmtId="0" fontId="34" fillId="0" borderId="26" xfId="0" applyFont="1" applyBorder="1" applyAlignment="1">
      <alignment horizontal="right" vertical="center"/>
    </xf>
    <xf numFmtId="0" fontId="31" fillId="0" borderId="23" xfId="0" applyFont="1" applyBorder="1" applyAlignment="1">
      <alignment horizontal="center" vertical="center"/>
    </xf>
    <xf numFmtId="0" fontId="31" fillId="0" borderId="24" xfId="0" applyFont="1" applyBorder="1" applyAlignment="1">
      <alignment horizontal="center" vertical="center"/>
    </xf>
    <xf numFmtId="0" fontId="0" fillId="0" borderId="176" xfId="0" applyBorder="1" applyAlignment="1">
      <alignment horizontal="center" vertical="center"/>
    </xf>
    <xf numFmtId="0" fontId="0" fillId="0" borderId="175" xfId="0" applyBorder="1" applyAlignment="1">
      <alignment horizontal="center" vertical="center"/>
    </xf>
    <xf numFmtId="0" fontId="38" fillId="4" borderId="185" xfId="0" applyFont="1" applyFill="1" applyBorder="1" applyAlignment="1">
      <alignment horizontal="center" vertical="center"/>
    </xf>
    <xf numFmtId="0" fontId="38" fillId="4" borderId="186" xfId="0" applyFont="1" applyFill="1" applyBorder="1" applyAlignment="1">
      <alignment horizontal="center" vertical="center"/>
    </xf>
    <xf numFmtId="0" fontId="0" fillId="0" borderId="179" xfId="0" applyBorder="1" applyAlignment="1">
      <alignment horizontal="center" vertical="center"/>
    </xf>
    <xf numFmtId="0" fontId="39" fillId="0" borderId="27" xfId="0" applyFont="1" applyBorder="1" applyAlignment="1">
      <alignment horizontal="left" vertical="center"/>
    </xf>
    <xf numFmtId="0" fontId="39" fillId="0" borderId="24" xfId="0" applyFont="1" applyBorder="1" applyAlignment="1">
      <alignment horizontal="left" vertical="center"/>
    </xf>
    <xf numFmtId="178" fontId="11" fillId="0" borderId="27" xfId="0" applyNumberFormat="1" applyFont="1" applyBorder="1" applyAlignment="1" applyProtection="1">
      <alignment horizontal="center" vertical="center"/>
      <protection locked="0"/>
    </xf>
    <xf numFmtId="178" fontId="11" fillId="0" borderId="26" xfId="0" applyNumberFormat="1" applyFont="1" applyBorder="1" applyAlignment="1" applyProtection="1">
      <alignment horizontal="center" vertical="center"/>
      <protection locked="0"/>
    </xf>
    <xf numFmtId="0" fontId="33" fillId="0" borderId="80" xfId="0" applyFont="1" applyBorder="1" applyAlignment="1">
      <alignment horizontal="right" vertical="center"/>
    </xf>
    <xf numFmtId="0" fontId="33" fillId="0" borderId="81" xfId="0" applyFont="1" applyBorder="1" applyAlignment="1">
      <alignment horizontal="right" vertical="center"/>
    </xf>
    <xf numFmtId="0" fontId="33" fillId="0" borderId="180" xfId="0" applyFont="1" applyBorder="1" applyAlignment="1">
      <alignment horizontal="right" vertical="center"/>
    </xf>
    <xf numFmtId="0" fontId="31" fillId="0" borderId="80" xfId="0" applyFont="1" applyBorder="1" applyAlignment="1">
      <alignment horizontal="center" vertical="center"/>
    </xf>
    <xf numFmtId="178" fontId="11" fillId="0" borderId="72" xfId="0" applyNumberFormat="1" applyFont="1" applyBorder="1" applyAlignment="1" applyProtection="1">
      <alignment horizontal="center" vertical="center"/>
      <protection locked="0"/>
    </xf>
    <xf numFmtId="178" fontId="11" fillId="0" borderId="180" xfId="0" applyNumberFormat="1" applyFont="1" applyBorder="1" applyAlignment="1" applyProtection="1">
      <alignment horizontal="center" vertical="center"/>
      <protection locked="0"/>
    </xf>
    <xf numFmtId="0" fontId="39" fillId="0" borderId="72" xfId="0" applyFont="1" applyBorder="1" applyAlignment="1">
      <alignment horizontal="left" vertical="center" shrinkToFit="1"/>
    </xf>
    <xf numFmtId="0" fontId="39" fillId="0" borderId="73" xfId="0" applyFont="1" applyBorder="1" applyAlignment="1">
      <alignment horizontal="left" vertical="center" shrinkToFit="1"/>
    </xf>
    <xf numFmtId="0" fontId="39" fillId="0" borderId="72" xfId="0" applyFont="1" applyBorder="1" applyAlignment="1">
      <alignment horizontal="left" vertical="center"/>
    </xf>
    <xf numFmtId="0" fontId="39" fillId="0" borderId="73" xfId="0" applyFont="1" applyBorder="1" applyAlignment="1">
      <alignment horizontal="left" vertical="center"/>
    </xf>
    <xf numFmtId="0" fontId="31" fillId="0" borderId="81" xfId="0" applyFont="1" applyBorder="1" applyAlignment="1">
      <alignment horizontal="center" vertical="center"/>
    </xf>
    <xf numFmtId="0" fontId="31" fillId="0" borderId="180" xfId="0" applyFont="1" applyBorder="1" applyAlignment="1">
      <alignment horizontal="center" vertical="center"/>
    </xf>
    <xf numFmtId="178" fontId="31" fillId="0" borderId="80" xfId="0" applyNumberFormat="1" applyFont="1" applyBorder="1" applyAlignment="1">
      <alignment horizontal="center" vertical="center"/>
    </xf>
    <xf numFmtId="0" fontId="32" fillId="0" borderId="80" xfId="0" applyFont="1" applyBorder="1" applyAlignment="1">
      <alignment horizontal="right" vertical="center"/>
    </xf>
    <xf numFmtId="0" fontId="32" fillId="0" borderId="81" xfId="0" applyFont="1" applyBorder="1" applyAlignment="1">
      <alignment horizontal="right" vertical="center"/>
    </xf>
    <xf numFmtId="0" fontId="32" fillId="0" borderId="180" xfId="0" applyFont="1" applyBorder="1" applyAlignment="1">
      <alignment horizontal="right" vertical="center"/>
    </xf>
    <xf numFmtId="0" fontId="0" fillId="0" borderId="176" xfId="0" applyBorder="1" applyAlignment="1">
      <alignment horizontal="left" vertical="center"/>
    </xf>
    <xf numFmtId="0" fontId="0" fillId="0" borderId="179" xfId="0" applyBorder="1" applyAlignment="1">
      <alignment horizontal="left" vertical="center"/>
    </xf>
    <xf numFmtId="0" fontId="31" fillId="0" borderId="30" xfId="0" applyFont="1" applyBorder="1" applyAlignment="1">
      <alignment horizontal="center" vertical="center" shrinkToFit="1"/>
    </xf>
    <xf numFmtId="0" fontId="31" fillId="0" borderId="32" xfId="0" applyFont="1" applyBorder="1" applyAlignment="1">
      <alignment horizontal="center" vertical="center" shrinkToFit="1"/>
    </xf>
    <xf numFmtId="178" fontId="11" fillId="0" borderId="176" xfId="0" applyNumberFormat="1" applyFont="1" applyBorder="1" applyAlignment="1" applyProtection="1">
      <alignment horizontal="center" vertical="center"/>
      <protection locked="0"/>
    </xf>
    <xf numFmtId="178" fontId="11" fillId="0" borderId="175" xfId="0" applyNumberFormat="1" applyFont="1" applyBorder="1" applyAlignment="1" applyProtection="1">
      <alignment horizontal="center" vertical="center"/>
      <protection locked="0"/>
    </xf>
    <xf numFmtId="0" fontId="7" fillId="0" borderId="166" xfId="0" applyFont="1" applyBorder="1" applyAlignment="1" applyProtection="1">
      <alignment horizontal="center" vertical="center" shrinkToFit="1"/>
      <protection locked="0"/>
    </xf>
    <xf numFmtId="0" fontId="7" fillId="0" borderId="167" xfId="0" applyFont="1" applyBorder="1" applyAlignment="1" applyProtection="1">
      <alignment horizontal="center" vertical="center" shrinkToFit="1"/>
      <protection locked="0"/>
    </xf>
    <xf numFmtId="0" fontId="7" fillId="0" borderId="72" xfId="0" applyFont="1" applyBorder="1" applyAlignment="1" applyProtection="1">
      <alignment horizontal="center" vertical="center" shrinkToFit="1"/>
      <protection locked="0"/>
    </xf>
    <xf numFmtId="0" fontId="22" fillId="0" borderId="167" xfId="0" applyFont="1" applyBorder="1" applyAlignment="1">
      <alignment horizontal="center" vertical="center" shrinkToFit="1"/>
    </xf>
    <xf numFmtId="0" fontId="22" fillId="0" borderId="168" xfId="0" applyFont="1" applyBorder="1" applyAlignment="1">
      <alignment horizontal="center" vertical="center" shrinkToFit="1"/>
    </xf>
    <xf numFmtId="0" fontId="22" fillId="0" borderId="163" xfId="0" applyFont="1" applyBorder="1" applyAlignment="1">
      <alignment horizontal="center" vertical="center"/>
    </xf>
    <xf numFmtId="0" fontId="22" fillId="0" borderId="165" xfId="0" applyFont="1" applyBorder="1" applyAlignment="1">
      <alignment horizontal="center" vertical="center"/>
    </xf>
    <xf numFmtId="0" fontId="42" fillId="0" borderId="7" xfId="0" applyFont="1" applyBorder="1" applyAlignment="1">
      <alignment horizontal="center" vertical="center"/>
    </xf>
    <xf numFmtId="0" fontId="42" fillId="0" borderId="15" xfId="0" applyFont="1" applyBorder="1" applyAlignment="1">
      <alignment horizontal="center" vertical="center"/>
    </xf>
    <xf numFmtId="0" fontId="42" fillId="0" borderId="7" xfId="0" applyFont="1" applyBorder="1" applyAlignment="1">
      <alignment horizontal="left" vertical="center"/>
    </xf>
    <xf numFmtId="0" fontId="42" fillId="0" borderId="15" xfId="0" applyFont="1" applyBorder="1" applyAlignment="1">
      <alignment horizontal="left" vertical="center"/>
    </xf>
    <xf numFmtId="0" fontId="7" fillId="0" borderId="170" xfId="0" applyFont="1" applyBorder="1" applyAlignment="1" applyProtection="1">
      <alignment horizontal="center" vertical="center" shrinkToFit="1"/>
      <protection locked="0"/>
    </xf>
    <xf numFmtId="0" fontId="7" fillId="0" borderId="171" xfId="0" applyFont="1" applyBorder="1" applyAlignment="1" applyProtection="1">
      <alignment horizontal="center" vertical="center" shrinkToFit="1"/>
      <protection locked="0"/>
    </xf>
    <xf numFmtId="0" fontId="7" fillId="0" borderId="27" xfId="0" applyFont="1" applyBorder="1" applyAlignment="1" applyProtection="1">
      <alignment horizontal="center" vertical="center" shrinkToFit="1"/>
      <protection locked="0"/>
    </xf>
    <xf numFmtId="0" fontId="22" fillId="0" borderId="171" xfId="0" applyFont="1" applyBorder="1" applyAlignment="1" applyProtection="1">
      <alignment horizontal="center" vertical="center" shrinkToFit="1"/>
      <protection locked="0"/>
    </xf>
    <xf numFmtId="0" fontId="22" fillId="0" borderId="172" xfId="0" applyFont="1" applyBorder="1" applyAlignment="1" applyProtection="1">
      <alignment horizontal="center" vertical="center" shrinkToFit="1"/>
      <protection locked="0"/>
    </xf>
    <xf numFmtId="0" fontId="0" fillId="0" borderId="173" xfId="0" applyBorder="1" applyAlignment="1">
      <alignment horizontal="center" vertical="center"/>
    </xf>
    <xf numFmtId="0" fontId="0" fillId="0" borderId="174" xfId="0" applyBorder="1" applyAlignment="1">
      <alignment horizontal="center" vertical="center"/>
    </xf>
    <xf numFmtId="0" fontId="31" fillId="0" borderId="173" xfId="0" applyFont="1" applyBorder="1" applyAlignment="1">
      <alignment horizontal="center" vertical="center"/>
    </xf>
    <xf numFmtId="0" fontId="31" fillId="0" borderId="179" xfId="0" applyFont="1" applyBorder="1" applyAlignment="1">
      <alignment horizontal="center" vertical="center"/>
    </xf>
    <xf numFmtId="0" fontId="41" fillId="0" borderId="5"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0" fontId="42" fillId="0" borderId="7" xfId="0" applyFont="1" applyBorder="1" applyAlignment="1" applyProtection="1">
      <alignment horizontal="center" vertical="center"/>
      <protection locked="0"/>
    </xf>
    <xf numFmtId="0" fontId="42" fillId="0" borderId="15" xfId="0" applyFont="1" applyBorder="1" applyAlignment="1" applyProtection="1">
      <alignment horizontal="center" vertical="center"/>
      <protection locked="0"/>
    </xf>
    <xf numFmtId="177" fontId="11" fillId="0" borderId="37" xfId="0" applyNumberFormat="1" applyFont="1" applyBorder="1" applyAlignment="1">
      <alignment horizontal="right" vertical="center"/>
    </xf>
    <xf numFmtId="177" fontId="11" fillId="0" borderId="45" xfId="0" applyNumberFormat="1" applyFont="1" applyBorder="1" applyAlignment="1">
      <alignment horizontal="right" vertical="center"/>
    </xf>
    <xf numFmtId="177" fontId="11" fillId="0" borderId="38" xfId="0" applyNumberFormat="1" applyFont="1" applyBorder="1" applyAlignment="1">
      <alignment horizontal="right" vertical="center"/>
    </xf>
    <xf numFmtId="177" fontId="11" fillId="0" borderId="130" xfId="0" applyNumberFormat="1" applyFont="1" applyBorder="1" applyAlignment="1">
      <alignment horizontal="right" vertical="center"/>
    </xf>
    <xf numFmtId="177" fontId="11" fillId="0" borderId="156" xfId="0" applyNumberFormat="1" applyFont="1" applyBorder="1" applyAlignment="1">
      <alignment horizontal="right" vertical="center"/>
    </xf>
    <xf numFmtId="177" fontId="11" fillId="0" borderId="131" xfId="0" applyNumberFormat="1" applyFont="1" applyBorder="1" applyAlignment="1">
      <alignment horizontal="right" vertical="center"/>
    </xf>
    <xf numFmtId="177" fontId="11" fillId="0" borderId="51" xfId="0" applyNumberFormat="1" applyFont="1" applyBorder="1" applyAlignment="1">
      <alignment horizontal="right" vertical="center"/>
    </xf>
    <xf numFmtId="177" fontId="11" fillId="0" borderId="85" xfId="0" applyNumberFormat="1" applyFont="1" applyBorder="1" applyAlignment="1">
      <alignment horizontal="right" vertical="center"/>
    </xf>
    <xf numFmtId="177" fontId="11" fillId="0" borderId="52" xfId="0" applyNumberFormat="1" applyFont="1" applyBorder="1" applyAlignment="1">
      <alignment horizontal="right" vertical="center"/>
    </xf>
    <xf numFmtId="0" fontId="28" fillId="0" borderId="203" xfId="0" applyFont="1" applyBorder="1" applyAlignment="1">
      <alignment horizontal="left"/>
    </xf>
    <xf numFmtId="0" fontId="28" fillId="0" borderId="85" xfId="0" applyFont="1" applyBorder="1" applyAlignment="1">
      <alignment horizontal="left"/>
    </xf>
    <xf numFmtId="0" fontId="28" fillId="0" borderId="192" xfId="0" applyFont="1" applyBorder="1" applyAlignment="1">
      <alignment horizontal="left"/>
    </xf>
    <xf numFmtId="0" fontId="28" fillId="0" borderId="218" xfId="0" applyFont="1" applyBorder="1" applyAlignment="1">
      <alignment horizontal="left"/>
    </xf>
    <xf numFmtId="178" fontId="11" fillId="0" borderId="51" xfId="0" applyNumberFormat="1" applyFont="1" applyBorder="1" applyAlignment="1">
      <alignment horizontal="center"/>
    </xf>
    <xf numFmtId="178" fontId="11" fillId="0" borderId="207" xfId="0" applyNumberFormat="1" applyFont="1" applyBorder="1" applyAlignment="1">
      <alignment horizontal="center"/>
    </xf>
    <xf numFmtId="0" fontId="28" fillId="0" borderId="202" xfId="0" applyFont="1" applyBorder="1" applyAlignment="1">
      <alignment horizontal="left"/>
    </xf>
    <xf numFmtId="0" fontId="28" fillId="0" borderId="126" xfId="0" applyFont="1" applyBorder="1" applyAlignment="1">
      <alignment horizontal="left"/>
    </xf>
    <xf numFmtId="0" fontId="28" fillId="0" borderId="193" xfId="0" applyFont="1" applyBorder="1" applyAlignment="1">
      <alignment horizontal="left"/>
    </xf>
    <xf numFmtId="0" fontId="12" fillId="0" borderId="219" xfId="0" applyFont="1" applyBorder="1" applyAlignment="1">
      <alignment horizontal="left"/>
    </xf>
    <xf numFmtId="0" fontId="12" fillId="0" borderId="126" xfId="0" applyFont="1" applyBorder="1" applyAlignment="1">
      <alignment horizontal="left"/>
    </xf>
    <xf numFmtId="0" fontId="12" fillId="0" borderId="193" xfId="0" applyFont="1" applyBorder="1" applyAlignment="1">
      <alignment horizontal="left"/>
    </xf>
    <xf numFmtId="178" fontId="11" fillId="0" borderId="205" xfId="0" applyNumberFormat="1" applyFont="1" applyBorder="1" applyAlignment="1">
      <alignment horizontal="center"/>
    </xf>
    <xf numFmtId="178" fontId="11" fillId="0" borderId="220" xfId="0" applyNumberFormat="1" applyFont="1" applyBorder="1" applyAlignment="1">
      <alignment horizontal="center"/>
    </xf>
    <xf numFmtId="177" fontId="11" fillId="0" borderId="78" xfId="0" applyNumberFormat="1" applyFont="1" applyBorder="1" applyAlignment="1">
      <alignment horizontal="right" vertical="center"/>
    </xf>
    <xf numFmtId="177" fontId="11" fillId="0" borderId="83" xfId="0" applyNumberFormat="1" applyFont="1" applyBorder="1" applyAlignment="1">
      <alignment horizontal="right" vertical="center"/>
    </xf>
    <xf numFmtId="177" fontId="11" fillId="0" borderId="79" xfId="0" applyNumberFormat="1" applyFont="1" applyBorder="1" applyAlignment="1">
      <alignment horizontal="right" vertical="center"/>
    </xf>
    <xf numFmtId="177" fontId="11" fillId="0" borderId="59" xfId="0" applyNumberFormat="1" applyFont="1" applyBorder="1" applyAlignment="1">
      <alignment horizontal="right" vertical="center"/>
    </xf>
    <xf numFmtId="177" fontId="11" fillId="0" borderId="60" xfId="0" applyNumberFormat="1" applyFont="1" applyBorder="1" applyAlignment="1">
      <alignment horizontal="right" vertical="center"/>
    </xf>
    <xf numFmtId="177" fontId="11" fillId="0" borderId="63" xfId="0" applyNumberFormat="1" applyFont="1" applyBorder="1" applyAlignment="1">
      <alignment horizontal="right" vertical="center"/>
    </xf>
    <xf numFmtId="0" fontId="28" fillId="0" borderId="200" xfId="0" applyFont="1" applyBorder="1" applyAlignment="1">
      <alignment horizontal="left"/>
    </xf>
    <xf numFmtId="0" fontId="28" fillId="0" borderId="201" xfId="0" applyFont="1" applyBorder="1" applyAlignment="1">
      <alignment horizontal="left"/>
    </xf>
    <xf numFmtId="0" fontId="28" fillId="0" borderId="191" xfId="0" applyFont="1" applyBorder="1" applyAlignment="1">
      <alignment horizontal="left"/>
    </xf>
    <xf numFmtId="0" fontId="28" fillId="0" borderId="217" xfId="0" applyFont="1" applyBorder="1" applyAlignment="1">
      <alignment horizontal="left"/>
    </xf>
    <xf numFmtId="178" fontId="11" fillId="0" borderId="204" xfId="0" applyNumberFormat="1" applyFont="1" applyBorder="1" applyAlignment="1">
      <alignment horizontal="center"/>
    </xf>
    <xf numFmtId="178" fontId="11" fillId="0" borderId="206" xfId="0" applyNumberFormat="1" applyFont="1" applyBorder="1" applyAlignment="1">
      <alignment horizontal="center"/>
    </xf>
    <xf numFmtId="178" fontId="12" fillId="0" borderId="160" xfId="0" applyNumberFormat="1" applyFont="1" applyBorder="1" applyAlignment="1">
      <alignment horizontal="center"/>
    </xf>
    <xf numFmtId="178" fontId="12" fillId="0" borderId="196" xfId="0" applyNumberFormat="1" applyFont="1" applyBorder="1" applyAlignment="1">
      <alignment horizontal="center"/>
    </xf>
    <xf numFmtId="0" fontId="22" fillId="0" borderId="21" xfId="0" applyFont="1" applyBorder="1" applyAlignment="1">
      <alignment horizontal="center"/>
    </xf>
    <xf numFmtId="0" fontId="22" fillId="0" borderId="0" xfId="0" applyFont="1" applyAlignment="1">
      <alignment horizontal="center"/>
    </xf>
    <xf numFmtId="178" fontId="11" fillId="0" borderId="59" xfId="0" applyNumberFormat="1" applyFont="1" applyBorder="1" applyAlignment="1"/>
    <xf numFmtId="178" fontId="11" fillId="0" borderId="60" xfId="0" applyNumberFormat="1" applyFont="1" applyBorder="1" applyAlignment="1"/>
    <xf numFmtId="178" fontId="11" fillId="0" borderId="61" xfId="0" applyNumberFormat="1" applyFont="1" applyBorder="1" applyAlignment="1"/>
    <xf numFmtId="178" fontId="11" fillId="0" borderId="72" xfId="0" applyNumberFormat="1" applyFont="1" applyBorder="1" applyAlignment="1"/>
    <xf numFmtId="178" fontId="11" fillId="0" borderId="100" xfId="0" applyNumberFormat="1" applyFont="1" applyBorder="1" applyAlignment="1"/>
    <xf numFmtId="177" fontId="11" fillId="0" borderId="22" xfId="0" applyNumberFormat="1" applyFont="1" applyBorder="1" applyAlignment="1">
      <alignment horizontal="right" vertical="center"/>
    </xf>
    <xf numFmtId="177" fontId="11" fillId="0" borderId="15" xfId="0" applyNumberFormat="1" applyFont="1" applyBorder="1" applyAlignment="1">
      <alignment horizontal="right" vertical="center"/>
    </xf>
    <xf numFmtId="177" fontId="11" fillId="0" borderId="14" xfId="0" applyNumberFormat="1" applyFont="1" applyBorder="1" applyAlignment="1">
      <alignment horizontal="right" vertical="center"/>
    </xf>
    <xf numFmtId="178" fontId="11" fillId="0" borderId="78" xfId="0" applyNumberFormat="1" applyFont="1" applyBorder="1" applyAlignment="1"/>
    <xf numFmtId="178" fontId="11" fillId="0" borderId="83" xfId="0" applyNumberFormat="1" applyFont="1" applyBorder="1" applyAlignment="1"/>
    <xf numFmtId="178" fontId="11" fillId="0" borderId="97" xfId="0" applyNumberFormat="1" applyFont="1" applyBorder="1" applyAlignment="1"/>
    <xf numFmtId="178" fontId="11" fillId="0" borderId="78" xfId="0" applyNumberFormat="1" applyFont="1" applyBorder="1" applyAlignment="1">
      <alignment horizontal="right"/>
    </xf>
    <xf numFmtId="178" fontId="11" fillId="0" borderId="83" xfId="0" applyNumberFormat="1" applyFont="1" applyBorder="1" applyAlignment="1">
      <alignment horizontal="right"/>
    </xf>
    <xf numFmtId="178" fontId="11" fillId="0" borderId="97" xfId="0" applyNumberFormat="1" applyFont="1" applyBorder="1" applyAlignment="1">
      <alignment horizontal="right"/>
    </xf>
    <xf numFmtId="177" fontId="11" fillId="0" borderId="107" xfId="0" applyNumberFormat="1" applyFont="1" applyBorder="1" applyAlignment="1">
      <alignment horizontal="right" vertical="center"/>
    </xf>
    <xf numFmtId="177" fontId="11" fillId="0" borderId="108" xfId="0" applyNumberFormat="1" applyFont="1" applyBorder="1" applyAlignment="1">
      <alignment horizontal="right" vertical="center"/>
    </xf>
    <xf numFmtId="177" fontId="11" fillId="0" borderId="111" xfId="0" applyNumberFormat="1" applyFont="1" applyBorder="1" applyAlignment="1">
      <alignment horizontal="right" vertical="center"/>
    </xf>
    <xf numFmtId="178" fontId="11" fillId="0" borderId="22" xfId="0" applyNumberFormat="1" applyFont="1" applyBorder="1" applyAlignment="1"/>
    <xf numFmtId="178" fontId="11" fillId="0" borderId="15" xfId="0" applyNumberFormat="1" applyFont="1" applyBorder="1" applyAlignment="1"/>
    <xf numFmtId="178" fontId="11" fillId="0" borderId="116" xfId="0" applyNumberFormat="1" applyFont="1" applyBorder="1" applyAlignment="1"/>
    <xf numFmtId="178" fontId="11" fillId="0" borderId="59" xfId="0" applyNumberFormat="1" applyFont="1" applyBorder="1" applyAlignment="1">
      <alignment horizontal="right" vertical="center"/>
    </xf>
    <xf numFmtId="178" fontId="11" fillId="0" borderId="60" xfId="0" applyNumberFormat="1" applyFont="1" applyBorder="1" applyAlignment="1">
      <alignment horizontal="right" vertical="center"/>
    </xf>
    <xf numFmtId="178" fontId="11" fillId="0" borderId="63" xfId="0" applyNumberFormat="1" applyFont="1" applyBorder="1" applyAlignment="1">
      <alignment horizontal="right" vertical="center"/>
    </xf>
    <xf numFmtId="178" fontId="11" fillId="0" borderId="51" xfId="0" applyNumberFormat="1" applyFont="1" applyBorder="1" applyAlignment="1"/>
    <xf numFmtId="178" fontId="11" fillId="0" borderId="85" xfId="0" applyNumberFormat="1" applyFont="1" applyBorder="1" applyAlignment="1"/>
    <xf numFmtId="178" fontId="11" fillId="0" borderId="99" xfId="0" applyNumberFormat="1" applyFont="1" applyBorder="1" applyAlignment="1"/>
    <xf numFmtId="178" fontId="11" fillId="0" borderId="107" xfId="0" applyNumberFormat="1" applyFont="1" applyBorder="1" applyAlignment="1"/>
    <xf numFmtId="178" fontId="11" fillId="0" borderId="108" xfId="0" applyNumberFormat="1" applyFont="1" applyBorder="1" applyAlignment="1"/>
    <xf numFmtId="178" fontId="11" fillId="0" borderId="109" xfId="0" applyNumberFormat="1" applyFont="1" applyBorder="1" applyAlignment="1"/>
    <xf numFmtId="178" fontId="11" fillId="0" borderId="63" xfId="0" applyNumberFormat="1" applyFont="1" applyBorder="1" applyAlignment="1"/>
    <xf numFmtId="178" fontId="11" fillId="0" borderId="66" xfId="0" applyNumberFormat="1" applyFont="1" applyBorder="1" applyAlignment="1"/>
    <xf numFmtId="178" fontId="11" fillId="0" borderId="67" xfId="0" applyNumberFormat="1" applyFont="1" applyBorder="1" applyAlignment="1"/>
    <xf numFmtId="178" fontId="11" fillId="0" borderId="96" xfId="0" applyNumberFormat="1" applyFont="1" applyBorder="1" applyAlignment="1"/>
    <xf numFmtId="178" fontId="11" fillId="0" borderId="79" xfId="0" applyNumberFormat="1" applyFont="1" applyBorder="1" applyAlignment="1"/>
    <xf numFmtId="178" fontId="11" fillId="0" borderId="77" xfId="0" applyNumberFormat="1" applyFont="1" applyBorder="1" applyAlignment="1"/>
    <xf numFmtId="178" fontId="11" fillId="0" borderId="50" xfId="0" applyNumberFormat="1" applyFont="1" applyBorder="1" applyAlignment="1"/>
    <xf numFmtId="178" fontId="11" fillId="0" borderId="52" xfId="0" applyNumberFormat="1" applyFont="1" applyBorder="1" applyAlignment="1"/>
    <xf numFmtId="178" fontId="11" fillId="0" borderId="55" xfId="0" applyNumberFormat="1" applyFont="1" applyBorder="1" applyAlignment="1"/>
    <xf numFmtId="177" fontId="11" fillId="0" borderId="72" xfId="0" applyNumberFormat="1" applyFont="1" applyBorder="1" applyAlignment="1">
      <alignment horizontal="right" vertical="center"/>
    </xf>
    <xf numFmtId="177" fontId="11" fillId="0" borderId="81" xfId="0" applyNumberFormat="1" applyFont="1" applyBorder="1" applyAlignment="1">
      <alignment horizontal="right" vertical="center"/>
    </xf>
    <xf numFmtId="177" fontId="11" fillId="0" borderId="73" xfId="0" applyNumberFormat="1" applyFont="1" applyBorder="1" applyAlignment="1">
      <alignment horizontal="right" vertical="center"/>
    </xf>
    <xf numFmtId="178" fontId="11" fillId="0" borderId="59" xfId="0" applyNumberFormat="1" applyFont="1" applyBorder="1">
      <alignment vertical="center"/>
    </xf>
    <xf numFmtId="178" fontId="11" fillId="0" borderId="60" xfId="0" applyNumberFormat="1" applyFont="1" applyBorder="1">
      <alignment vertical="center"/>
    </xf>
    <xf numFmtId="178" fontId="11" fillId="0" borderId="63" xfId="0" applyNumberFormat="1" applyFont="1" applyBorder="1">
      <alignment vertical="center"/>
    </xf>
    <xf numFmtId="178" fontId="11" fillId="0" borderId="61" xfId="0" applyNumberFormat="1" applyFont="1" applyBorder="1">
      <alignment vertical="center"/>
    </xf>
    <xf numFmtId="178" fontId="11" fillId="0" borderId="66" xfId="0" applyNumberFormat="1" applyFont="1" applyBorder="1">
      <alignment vertical="center"/>
    </xf>
    <xf numFmtId="178" fontId="11" fillId="0" borderId="67" xfId="0" applyNumberFormat="1" applyFont="1" applyBorder="1">
      <alignment vertical="center"/>
    </xf>
    <xf numFmtId="178" fontId="11" fillId="0" borderId="68" xfId="0" applyNumberFormat="1" applyFont="1" applyBorder="1">
      <alignment vertical="center"/>
    </xf>
    <xf numFmtId="0" fontId="1" fillId="0" borderId="23" xfId="0" applyFont="1" applyBorder="1" applyAlignment="1">
      <alignment horizontal="center" vertical="center"/>
    </xf>
    <xf numFmtId="0" fontId="1" fillId="0" borderId="25" xfId="0" applyFont="1" applyBorder="1" applyAlignment="1">
      <alignment horizontal="center" vertical="center"/>
    </xf>
    <xf numFmtId="0" fontId="28" fillId="0" borderId="28" xfId="0" applyFont="1" applyBorder="1" applyAlignment="1">
      <alignment horizontal="left" vertical="center"/>
    </xf>
    <xf numFmtId="0" fontId="28" fillId="0" borderId="25" xfId="0" applyFont="1" applyBorder="1" applyAlignment="1">
      <alignment horizontal="left" vertical="center"/>
    </xf>
    <xf numFmtId="0" fontId="28" fillId="0" borderId="24" xfId="0" applyFont="1" applyBorder="1" applyAlignment="1">
      <alignment horizontal="left" vertical="center"/>
    </xf>
    <xf numFmtId="178" fontId="11" fillId="0" borderId="37" xfId="0" applyNumberFormat="1" applyFont="1" applyBorder="1">
      <alignment vertical="center"/>
    </xf>
    <xf numFmtId="178" fontId="11" fillId="0" borderId="45" xfId="0" applyNumberFormat="1" applyFont="1" applyBorder="1">
      <alignment vertical="center"/>
    </xf>
    <xf numFmtId="178" fontId="11" fillId="0" borderId="46" xfId="0" applyNumberFormat="1" applyFont="1" applyBorder="1">
      <alignment vertical="center"/>
    </xf>
    <xf numFmtId="0" fontId="1" fillId="0" borderId="5" xfId="0" applyFont="1" applyBorder="1" applyAlignment="1">
      <alignment horizontal="right"/>
    </xf>
    <xf numFmtId="0" fontId="1" fillId="0" borderId="7" xfId="0" applyFont="1" applyBorder="1" applyAlignment="1">
      <alignment horizontal="right"/>
    </xf>
    <xf numFmtId="0" fontId="1" fillId="0" borderId="7" xfId="0" applyFont="1" applyBorder="1" applyAlignment="1"/>
    <xf numFmtId="0" fontId="1" fillId="0" borderId="13" xfId="0" applyFont="1" applyBorder="1" applyAlignment="1"/>
    <xf numFmtId="0" fontId="1" fillId="0" borderId="15" xfId="0" applyFont="1" applyBorder="1" applyAlignment="1"/>
    <xf numFmtId="0" fontId="28" fillId="0" borderId="7" xfId="0" applyFont="1" applyBorder="1" applyAlignment="1">
      <alignment horizontal="center"/>
    </xf>
    <xf numFmtId="0" fontId="28" fillId="0" borderId="15" xfId="0" applyFont="1" applyBorder="1" applyAlignment="1">
      <alignment horizontal="center"/>
    </xf>
    <xf numFmtId="0" fontId="1" fillId="0" borderId="8" xfId="0" applyFont="1" applyBorder="1" applyAlignment="1">
      <alignment horizontal="center" vertical="center"/>
    </xf>
    <xf numFmtId="0" fontId="1" fillId="0" borderId="11" xfId="0" applyFont="1" applyBorder="1" applyAlignment="1">
      <alignment horizontal="center" vertical="center"/>
    </xf>
    <xf numFmtId="0" fontId="28" fillId="0" borderId="22" xfId="0" applyFont="1" applyBorder="1" applyAlignment="1">
      <alignment horizontal="left" vertical="center"/>
    </xf>
    <xf numFmtId="0" fontId="28" fillId="0" borderId="15" xfId="0" applyFont="1" applyBorder="1" applyAlignment="1">
      <alignment horizontal="left" vertical="center"/>
    </xf>
    <xf numFmtId="0" fontId="28" fillId="0" borderId="14" xfId="0" applyFont="1" applyBorder="1" applyAlignment="1">
      <alignment horizontal="left" vertical="center"/>
    </xf>
  </cellXfs>
  <cellStyles count="1">
    <cellStyle name="標準" xfId="0" builtinId="0"/>
  </cellStyles>
  <dxfs count="166">
    <dxf>
      <fill>
        <patternFill>
          <bgColor rgb="FFFF66CC"/>
        </patternFill>
      </fill>
    </dxf>
    <dxf>
      <font>
        <b/>
        <i val="0"/>
        <u/>
        <color rgb="FF0070C0"/>
      </font>
    </dxf>
    <dxf>
      <fill>
        <patternFill>
          <bgColor rgb="FFFFFFCC"/>
        </patternFill>
      </fill>
    </dxf>
    <dxf>
      <font>
        <b/>
        <i val="0"/>
        <u/>
        <color rgb="FF0070C0"/>
      </font>
    </dxf>
    <dxf>
      <font>
        <b/>
        <i val="0"/>
        <u/>
        <color rgb="FF0070C0"/>
      </font>
    </dxf>
    <dxf>
      <font>
        <b/>
        <i val="0"/>
        <u/>
        <color rgb="FF0070C0"/>
      </font>
    </dxf>
    <dxf>
      <font>
        <b/>
        <i val="0"/>
        <u/>
        <color rgb="FF0070C0"/>
      </font>
    </dxf>
    <dxf>
      <fill>
        <patternFill>
          <bgColor rgb="FFFF9999"/>
        </patternFill>
      </fill>
    </dxf>
    <dxf>
      <fill>
        <patternFill>
          <bgColor rgb="FFFFE5FF"/>
        </patternFill>
      </fill>
    </dxf>
    <dxf>
      <font>
        <b/>
        <i val="0"/>
        <u/>
        <color rgb="FF0070C0"/>
      </font>
    </dxf>
    <dxf>
      <fill>
        <patternFill>
          <bgColor rgb="FFFF99FF"/>
        </patternFill>
      </fill>
    </dxf>
    <dxf>
      <fill>
        <patternFill>
          <bgColor rgb="FFFF0000"/>
        </patternFill>
      </fill>
    </dxf>
    <dxf>
      <font>
        <b/>
        <i val="0"/>
        <u/>
        <color rgb="FF0070C0"/>
      </font>
    </dxf>
    <dxf>
      <font>
        <b/>
        <i val="0"/>
        <u/>
        <color rgb="FF0070C0"/>
      </font>
    </dxf>
    <dxf>
      <fill>
        <patternFill>
          <bgColor rgb="FFFF0000"/>
        </patternFill>
      </fill>
    </dxf>
    <dxf>
      <fill>
        <patternFill>
          <bgColor rgb="FFFF99FF"/>
        </patternFill>
      </fill>
    </dxf>
    <dxf>
      <font>
        <b/>
        <i val="0"/>
        <u/>
        <color rgb="FF0070C0"/>
      </font>
    </dxf>
    <dxf>
      <fill>
        <patternFill>
          <bgColor rgb="FFFF99FF"/>
        </patternFill>
      </fill>
    </dxf>
    <dxf>
      <font>
        <b/>
        <i val="0"/>
        <u/>
        <color rgb="FF0070C0"/>
      </font>
    </dxf>
    <dxf>
      <fill>
        <patternFill>
          <bgColor rgb="FFFFFFCC"/>
        </patternFill>
      </fill>
    </dxf>
    <dxf>
      <fill>
        <patternFill>
          <bgColor rgb="FFFFFFCC"/>
        </patternFill>
      </fill>
    </dxf>
    <dxf>
      <fill>
        <patternFill>
          <bgColor rgb="FFFFFFCC"/>
        </patternFill>
      </fill>
    </dxf>
    <dxf>
      <fill>
        <patternFill>
          <bgColor rgb="FFFF0000"/>
        </patternFill>
      </fill>
    </dxf>
    <dxf>
      <font>
        <b/>
        <i val="0"/>
        <u/>
        <color rgb="FF0070C0"/>
      </font>
    </dxf>
    <dxf>
      <font>
        <b/>
        <i val="0"/>
        <u/>
        <color rgb="FF0070C0"/>
      </font>
    </dxf>
    <dxf>
      <font>
        <b/>
        <i val="0"/>
        <u/>
        <color rgb="FF0070C0"/>
      </font>
    </dxf>
    <dxf>
      <fill>
        <patternFill>
          <bgColor rgb="FFFF99FF"/>
        </patternFill>
      </fill>
    </dxf>
    <dxf>
      <fill>
        <patternFill>
          <bgColor rgb="FFFF0000"/>
        </patternFill>
      </fill>
    </dxf>
    <dxf>
      <fill>
        <patternFill>
          <bgColor rgb="FFFFFFCC"/>
        </patternFill>
      </fill>
    </dxf>
    <dxf>
      <fill>
        <patternFill>
          <bgColor rgb="FFFF0000"/>
        </patternFill>
      </fill>
    </dxf>
    <dxf>
      <fill>
        <patternFill>
          <bgColor rgb="FFFF99FF"/>
        </patternFill>
      </fill>
    </dxf>
    <dxf>
      <fill>
        <patternFill>
          <bgColor rgb="FFFF99FF"/>
        </patternFill>
      </fill>
    </dxf>
    <dxf>
      <font>
        <b/>
        <i val="0"/>
        <u/>
        <color rgb="FF0070C0"/>
      </font>
    </dxf>
    <dxf>
      <font>
        <b/>
        <i val="0"/>
        <u/>
        <color rgb="FF0070C0"/>
      </font>
    </dxf>
    <dxf>
      <fill>
        <patternFill>
          <bgColor rgb="FFFFFFCC"/>
        </patternFill>
      </fill>
    </dxf>
    <dxf>
      <fill>
        <patternFill>
          <bgColor rgb="FFFF0000"/>
        </patternFill>
      </fill>
    </dxf>
    <dxf>
      <fill>
        <patternFill>
          <bgColor rgb="FFFFFFCC"/>
        </patternFill>
      </fill>
    </dxf>
    <dxf>
      <font>
        <b/>
        <i val="0"/>
        <u/>
        <color rgb="FF0070C0"/>
      </font>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CCFF"/>
        </patternFill>
      </fill>
    </dxf>
    <dxf>
      <fill>
        <patternFill>
          <bgColor rgb="FFFF0000"/>
        </patternFill>
      </fill>
    </dxf>
    <dxf>
      <fill>
        <patternFill patternType="none">
          <bgColor auto="1"/>
        </patternFill>
      </fill>
    </dxf>
    <dxf>
      <fill>
        <patternFill>
          <bgColor rgb="FF99FF99"/>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solid">
          <bgColor rgb="FFFFFFCC"/>
        </patternFill>
      </fill>
    </dxf>
    <dxf>
      <fill>
        <patternFill>
          <bgColor rgb="FFFFFF00"/>
        </patternFill>
      </fill>
    </dxf>
    <dxf>
      <fill>
        <patternFill>
          <bgColor rgb="FFFFFF00"/>
        </patternFill>
      </fill>
    </dxf>
    <dxf>
      <fill>
        <patternFill>
          <bgColor rgb="FFFFFFCC"/>
        </patternFill>
      </fill>
    </dxf>
    <dxf>
      <fill>
        <patternFill patternType="none">
          <bgColor auto="1"/>
        </patternFill>
      </fill>
    </dxf>
    <dxf>
      <fill>
        <patternFill>
          <bgColor rgb="FFFFFF00"/>
        </patternFill>
      </fill>
    </dxf>
    <dxf>
      <fill>
        <patternFill>
          <bgColor rgb="FFFFFF00"/>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indexed="26"/>
        </patternFill>
      </fill>
    </dxf>
    <dxf>
      <fill>
        <patternFill patternType="none">
          <bgColor indexed="65"/>
        </patternFill>
      </fill>
    </dxf>
    <dxf>
      <fill>
        <patternFill>
          <bgColor rgb="FFFFFFCC"/>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ont>
        <b/>
        <i val="0"/>
        <u/>
        <color rgb="FF0070C0"/>
      </font>
    </dxf>
    <dxf>
      <font>
        <b/>
        <i val="0"/>
        <u/>
        <color rgb="FF0070C0"/>
      </font>
    </dxf>
    <dxf>
      <font>
        <b/>
        <i val="0"/>
        <u/>
        <color rgb="FF0070C0"/>
      </font>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patternType="none">
          <bgColor auto="1"/>
        </patternFill>
      </fill>
    </dxf>
    <dxf>
      <fill>
        <patternFill>
          <bgColor rgb="FFFFFFCC"/>
        </patternFill>
      </fill>
    </dxf>
    <dxf>
      <fill>
        <patternFill patternType="solid">
          <bgColor rgb="FFFFE1FF"/>
        </patternFill>
      </fill>
    </dxf>
    <dxf>
      <fill>
        <patternFill>
          <bgColor rgb="FFFF0000"/>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99FF99"/>
        </patternFill>
      </fill>
    </dxf>
    <dxf>
      <fill>
        <patternFill patternType="none">
          <bgColor auto="1"/>
        </patternFill>
      </fill>
    </dxf>
    <dxf>
      <fill>
        <patternFill>
          <bgColor rgb="FFFFCCFF"/>
        </patternFill>
      </fill>
    </dxf>
    <dxf>
      <fill>
        <patternFill patternType="none">
          <bgColor auto="1"/>
        </patternFill>
      </fill>
    </dxf>
    <dxf>
      <fill>
        <patternFill>
          <bgColor rgb="FFFF0000"/>
        </patternFill>
      </fill>
    </dxf>
    <dxf>
      <fill>
        <patternFill>
          <bgColor rgb="FFFFFFCC"/>
        </patternFill>
      </fill>
    </dxf>
    <dxf>
      <fill>
        <patternFill>
          <bgColor rgb="FFFFFFCC"/>
        </patternFill>
      </fill>
    </dxf>
    <dxf>
      <fill>
        <patternFill patternType="none">
          <bgColor indexed="65"/>
        </patternFill>
      </fill>
    </dxf>
    <dxf>
      <fill>
        <patternFill>
          <bgColor rgb="FFFFFFCC"/>
        </patternFill>
      </fill>
    </dxf>
    <dxf>
      <fill>
        <patternFill patternType="solid">
          <bgColor rgb="FFFFFFCC"/>
        </patternFill>
      </fill>
    </dxf>
    <dxf>
      <fill>
        <patternFill>
          <bgColor rgb="FFFF0000"/>
        </patternFill>
      </fill>
    </dxf>
    <dxf>
      <font>
        <b/>
        <i val="0"/>
        <u/>
        <color rgb="FF0070C0"/>
      </font>
    </dxf>
    <dxf>
      <font>
        <b/>
        <i val="0"/>
        <u/>
        <color rgb="FF0070C0"/>
      </font>
    </dxf>
    <dxf>
      <font>
        <b/>
        <i val="0"/>
        <u/>
        <color rgb="FF0070C0"/>
      </font>
    </dxf>
    <dxf>
      <fill>
        <patternFill>
          <bgColor rgb="FFFF99FF"/>
        </patternFill>
      </fill>
    </dxf>
    <dxf>
      <font>
        <b/>
        <i val="0"/>
        <u/>
        <color rgb="FF0070C0"/>
      </font>
    </dxf>
    <dxf>
      <fill>
        <patternFill>
          <bgColor rgb="FFFF0000"/>
        </patternFill>
      </fill>
    </dxf>
    <dxf>
      <fill>
        <patternFill patternType="none">
          <bgColor auto="1"/>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patternType="none">
          <bgColor auto="1"/>
        </patternFill>
      </fill>
    </dxf>
    <dxf>
      <fill>
        <patternFill>
          <bgColor rgb="FF99FFCC"/>
        </patternFill>
      </fill>
    </dxf>
    <dxf>
      <fill>
        <patternFill patternType="none">
          <bgColor auto="1"/>
        </patternFill>
      </fill>
    </dxf>
    <dxf>
      <fill>
        <patternFill>
          <bgColor rgb="FF99FFCC"/>
        </patternFill>
      </fill>
    </dxf>
    <dxf>
      <fill>
        <patternFill>
          <bgColor rgb="FF99FFCC"/>
        </patternFill>
      </fill>
    </dxf>
    <dxf>
      <font>
        <b/>
        <i val="0"/>
        <u/>
        <color rgb="FF0070C0"/>
      </font>
    </dxf>
    <dxf>
      <fill>
        <patternFill>
          <bgColor rgb="FFFF99FF"/>
        </patternFill>
      </fill>
    </dxf>
    <dxf>
      <font>
        <b/>
        <i val="0"/>
        <u/>
        <color rgb="FF0070C0"/>
      </font>
    </dxf>
    <dxf>
      <font>
        <b/>
        <i val="0"/>
        <u/>
        <color rgb="FF0070C0"/>
      </font>
      <fill>
        <patternFill patternType="none">
          <bgColor auto="1"/>
        </patternFill>
      </fill>
    </dxf>
    <dxf>
      <font>
        <b/>
        <i val="0"/>
        <u/>
        <color rgb="FF0070C0"/>
      </font>
    </dxf>
    <dxf>
      <fill>
        <patternFill>
          <bgColor rgb="FFFF99FF"/>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99FF"/>
        </patternFill>
      </fill>
    </dxf>
    <dxf>
      <font>
        <b/>
        <i val="0"/>
        <u/>
        <color rgb="FF0070C0"/>
      </font>
      <fill>
        <patternFill patternType="none">
          <bgColor auto="1"/>
        </patternFill>
      </fill>
    </dxf>
    <dxf>
      <fill>
        <patternFill>
          <bgColor rgb="FFFFFFCC"/>
        </patternFill>
      </fill>
    </dxf>
    <dxf>
      <fill>
        <patternFill>
          <bgColor rgb="FFFF0000"/>
        </patternFill>
      </fill>
    </dxf>
    <dxf>
      <fill>
        <patternFill>
          <bgColor rgb="FFFF66CC"/>
        </patternFill>
      </fill>
    </dxf>
    <dxf>
      <fill>
        <patternFill>
          <bgColor rgb="FFFF99FF"/>
        </patternFill>
      </fill>
    </dxf>
    <dxf>
      <fill>
        <patternFill>
          <bgColor rgb="FFFF0000"/>
        </patternFill>
      </fill>
    </dxf>
    <dxf>
      <fill>
        <patternFill>
          <bgColor rgb="FFFF99FF"/>
        </patternFill>
      </fill>
    </dxf>
    <dxf>
      <font>
        <b/>
        <i val="0"/>
        <u/>
        <color rgb="FF0070C0"/>
      </font>
    </dxf>
    <dxf>
      <font>
        <b/>
        <i val="0"/>
        <strike val="0"/>
        <u/>
        <color rgb="FF0070C0"/>
      </font>
    </dxf>
    <dxf>
      <fill>
        <patternFill>
          <bgColor rgb="FFFFFFCC"/>
        </patternFill>
      </fill>
    </dxf>
    <dxf>
      <fill>
        <patternFill>
          <bgColor rgb="FFFFFFCC"/>
        </patternFill>
      </fill>
    </dxf>
    <dxf>
      <fill>
        <patternFill>
          <bgColor rgb="FFFFFFCC"/>
        </patternFill>
      </fill>
    </dxf>
    <dxf>
      <fill>
        <patternFill>
          <bgColor rgb="FFFF0000"/>
        </patternFill>
      </fill>
    </dxf>
  </dxfs>
  <tableStyles count="0" defaultTableStyle="TableStyleMedium2" defaultPivotStyle="PivotStyleLight16"/>
  <colors>
    <mruColors>
      <color rgb="FFFFFFCC"/>
      <color rgb="FFFF9999"/>
      <color rgb="FFFFE5FF"/>
      <color rgb="FFFFE1FF"/>
      <color rgb="FFCCFFFF"/>
      <color rgb="FF99FFCC"/>
      <color rgb="FFFFFFFF"/>
      <color rgb="FFFFCCFF"/>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Y$4" noThreeD="1"/>
</file>

<file path=xl/ctrlProps/ctrlProp10.xml><?xml version="1.0" encoding="utf-8"?>
<formControlPr xmlns="http://schemas.microsoft.com/office/spreadsheetml/2009/9/main" objectType="CheckBox" fmlaLink="$AB$6" lockText="1" noThreeD="1"/>
</file>

<file path=xl/ctrlProps/ctrlProp11.xml><?xml version="1.0" encoding="utf-8"?>
<formControlPr xmlns="http://schemas.microsoft.com/office/spreadsheetml/2009/9/main" objectType="CheckBox" fmlaLink="$AB$8" lockText="1" noThreeD="1"/>
</file>

<file path=xl/ctrlProps/ctrlProp12.xml><?xml version="1.0" encoding="utf-8"?>
<formControlPr xmlns="http://schemas.microsoft.com/office/spreadsheetml/2009/9/main" objectType="CheckBox" fmlaLink="$AB$4" lockText="1" noThreeD="1"/>
</file>

<file path=xl/ctrlProps/ctrlProp13.xml><?xml version="1.0" encoding="utf-8"?>
<formControlPr xmlns="http://schemas.microsoft.com/office/spreadsheetml/2009/9/main" objectType="CheckBox" fmlaLink="$Y$10" lockText="1" noThreeD="1"/>
</file>

<file path=xl/ctrlProps/ctrlProp14.xml><?xml version="1.0" encoding="utf-8"?>
<formControlPr xmlns="http://schemas.microsoft.com/office/spreadsheetml/2009/9/main" objectType="CheckBox" fmlaLink="$AB$9" lockText="1" noThreeD="1"/>
</file>

<file path=xl/ctrlProps/ctrlProp15.xml><?xml version="1.0" encoding="utf-8"?>
<formControlPr xmlns="http://schemas.microsoft.com/office/spreadsheetml/2009/9/main" objectType="CheckBox" fmlaLink="$AB$10" lockText="1" noThreeD="1"/>
</file>

<file path=xl/ctrlProps/ctrlProp16.xml><?xml version="1.0" encoding="utf-8"?>
<formControlPr xmlns="http://schemas.microsoft.com/office/spreadsheetml/2009/9/main" objectType="CheckBox" fmlaLink="$W$9" lockText="1" noThreeD="1"/>
</file>

<file path=xl/ctrlProps/ctrlProp17.xml><?xml version="1.0" encoding="utf-8"?>
<formControlPr xmlns="http://schemas.microsoft.com/office/spreadsheetml/2009/9/main" objectType="CheckBox" fmlaLink="$W$11" lockText="1" noThreeD="1"/>
</file>

<file path=xl/ctrlProps/ctrlProp18.xml><?xml version="1.0" encoding="utf-8"?>
<formControlPr xmlns="http://schemas.microsoft.com/office/spreadsheetml/2009/9/main" objectType="CheckBox" fmlaLink="$W$10" lockText="1" noThreeD="1"/>
</file>

<file path=xl/ctrlProps/ctrlProp19.xml><?xml version="1.0" encoding="utf-8"?>
<formControlPr xmlns="http://schemas.microsoft.com/office/spreadsheetml/2009/9/main" objectType="CheckBox" fmlaLink="$W$12" lockText="1" noThreeD="1"/>
</file>

<file path=xl/ctrlProps/ctrlProp2.xml><?xml version="1.0" encoding="utf-8"?>
<formControlPr xmlns="http://schemas.microsoft.com/office/spreadsheetml/2009/9/main" objectType="CheckBox" fmlaLink="$Y$7" lockText="1" noThreeD="1"/>
</file>

<file path=xl/ctrlProps/ctrlProp20.xml><?xml version="1.0" encoding="utf-8"?>
<formControlPr xmlns="http://schemas.microsoft.com/office/spreadsheetml/2009/9/main" objectType="CheckBox" fmlaLink="$W$4" lockText="1" noThreeD="1"/>
</file>

<file path=xl/ctrlProps/ctrlProp21.xml><?xml version="1.0" encoding="utf-8"?>
<formControlPr xmlns="http://schemas.microsoft.com/office/spreadsheetml/2009/9/main" objectType="CheckBox" fmlaLink="$W$6" lockText="1" noThreeD="1"/>
</file>

<file path=xl/ctrlProps/ctrlProp22.xml><?xml version="1.0" encoding="utf-8"?>
<formControlPr xmlns="http://schemas.microsoft.com/office/spreadsheetml/2009/9/main" objectType="CheckBox" fmlaLink="$W$5" lockText="1" noThreeD="1"/>
</file>

<file path=xl/ctrlProps/ctrlProp23.xml><?xml version="1.0" encoding="utf-8"?>
<formControlPr xmlns="http://schemas.microsoft.com/office/spreadsheetml/2009/9/main" objectType="CheckBox" fmlaLink="$W$7" lockText="1" noThreeD="1"/>
</file>

<file path=xl/ctrlProps/ctrlProp24.xml><?xml version="1.0" encoding="utf-8"?>
<formControlPr xmlns="http://schemas.microsoft.com/office/spreadsheetml/2009/9/main" objectType="CheckBox" fmlaLink="$W$13" lockText="1" noThreeD="1"/>
</file>

<file path=xl/ctrlProps/ctrlProp25.xml><?xml version="1.0" encoding="utf-8"?>
<formControlPr xmlns="http://schemas.microsoft.com/office/spreadsheetml/2009/9/main" objectType="CheckBox" fmlaLink="$W$14" lockText="1" noThreeD="1"/>
</file>

<file path=xl/ctrlProps/ctrlProp26.xml><?xml version="1.0" encoding="utf-8"?>
<formControlPr xmlns="http://schemas.microsoft.com/office/spreadsheetml/2009/9/main" objectType="CheckBox" fmlaLink="$W$15" lockText="1" noThreeD="1"/>
</file>

<file path=xl/ctrlProps/ctrlProp27.xml><?xml version="1.0" encoding="utf-8"?>
<formControlPr xmlns="http://schemas.microsoft.com/office/spreadsheetml/2009/9/main" objectType="CheckBox" fmlaLink="$W$16" lockText="1" noThreeD="1"/>
</file>

<file path=xl/ctrlProps/ctrlProp28.xml><?xml version="1.0" encoding="utf-8"?>
<formControlPr xmlns="http://schemas.microsoft.com/office/spreadsheetml/2009/9/main" objectType="CheckBox" fmlaLink="$W$8" lockText="1" noThreeD="1"/>
</file>

<file path=xl/ctrlProps/ctrlProp29.xml><?xml version="1.0" encoding="utf-8"?>
<formControlPr xmlns="http://schemas.microsoft.com/office/spreadsheetml/2009/9/main" objectType="CheckBox" fmlaLink="$W$3" lockText="1" noThreeD="1"/>
</file>

<file path=xl/ctrlProps/ctrlProp3.xml><?xml version="1.0" encoding="utf-8"?>
<formControlPr xmlns="http://schemas.microsoft.com/office/spreadsheetml/2009/9/main" objectType="CheckBox" fmlaLink="$Y$5" lockText="1" noThreeD="1"/>
</file>

<file path=xl/ctrlProps/ctrlProp30.xml><?xml version="1.0" encoding="utf-8"?>
<formControlPr xmlns="http://schemas.microsoft.com/office/spreadsheetml/2009/9/main" objectType="CheckBox" fmlaLink="$W$2" lockText="1" noThreeD="1"/>
</file>

<file path=xl/ctrlProps/ctrlProp31.xml><?xml version="1.0" encoding="utf-8"?>
<formControlPr xmlns="http://schemas.microsoft.com/office/spreadsheetml/2009/9/main" objectType="CheckBox" fmlaLink="$Y$4" noThreeD="1"/>
</file>

<file path=xl/ctrlProps/ctrlProp32.xml><?xml version="1.0" encoding="utf-8"?>
<formControlPr xmlns="http://schemas.microsoft.com/office/spreadsheetml/2009/9/main" objectType="CheckBox" fmlaLink="$Y$7" lockText="1" noThreeD="1"/>
</file>

<file path=xl/ctrlProps/ctrlProp33.xml><?xml version="1.0" encoding="utf-8"?>
<formControlPr xmlns="http://schemas.microsoft.com/office/spreadsheetml/2009/9/main" objectType="CheckBox" fmlaLink="$Y$5" lockText="1" noThreeD="1"/>
</file>

<file path=xl/ctrlProps/ctrlProp34.xml><?xml version="1.0" encoding="utf-8"?>
<formControlPr xmlns="http://schemas.microsoft.com/office/spreadsheetml/2009/9/main" objectType="CheckBox" fmlaLink="$Y$6" lockText="1" noThreeD="1"/>
</file>

<file path=xl/ctrlProps/ctrlProp35.xml><?xml version="1.0" encoding="utf-8"?>
<formControlPr xmlns="http://schemas.microsoft.com/office/spreadsheetml/2009/9/main" objectType="CheckBox" fmlaLink="$Y$8" lockText="1" noThreeD="1"/>
</file>

<file path=xl/ctrlProps/ctrlProp36.xml><?xml version="1.0" encoding="utf-8"?>
<formControlPr xmlns="http://schemas.microsoft.com/office/spreadsheetml/2009/9/main" objectType="CheckBox" fmlaLink="$Y$9" lockText="1" noThreeD="1"/>
</file>

<file path=xl/ctrlProps/ctrlProp37.xml><?xml version="1.0" encoding="utf-8"?>
<formControlPr xmlns="http://schemas.microsoft.com/office/spreadsheetml/2009/9/main" objectType="CheckBox" fmlaLink="$AB$2" lockText="1" noThreeD="1"/>
</file>

<file path=xl/ctrlProps/ctrlProp38.xml><?xml version="1.0" encoding="utf-8"?>
<formControlPr xmlns="http://schemas.microsoft.com/office/spreadsheetml/2009/9/main" objectType="CheckBox" fmlaLink="$AB$5" lockText="1" noThreeD="1"/>
</file>

<file path=xl/ctrlProps/ctrlProp39.xml><?xml version="1.0" encoding="utf-8"?>
<formControlPr xmlns="http://schemas.microsoft.com/office/spreadsheetml/2009/9/main" objectType="CheckBox" fmlaLink="$AB$7" lockText="1" noThreeD="1"/>
</file>

<file path=xl/ctrlProps/ctrlProp4.xml><?xml version="1.0" encoding="utf-8"?>
<formControlPr xmlns="http://schemas.microsoft.com/office/spreadsheetml/2009/9/main" objectType="CheckBox" fmlaLink="$Y$6" lockText="1" noThreeD="1"/>
</file>

<file path=xl/ctrlProps/ctrlProp40.xml><?xml version="1.0" encoding="utf-8"?>
<formControlPr xmlns="http://schemas.microsoft.com/office/spreadsheetml/2009/9/main" objectType="CheckBox" fmlaLink="$AB$6" lockText="1" noThreeD="1"/>
</file>

<file path=xl/ctrlProps/ctrlProp41.xml><?xml version="1.0" encoding="utf-8"?>
<formControlPr xmlns="http://schemas.microsoft.com/office/spreadsheetml/2009/9/main" objectType="CheckBox" fmlaLink="$AB$8" lockText="1" noThreeD="1"/>
</file>

<file path=xl/ctrlProps/ctrlProp42.xml><?xml version="1.0" encoding="utf-8"?>
<formControlPr xmlns="http://schemas.microsoft.com/office/spreadsheetml/2009/9/main" objectType="CheckBox" fmlaLink="$AB$4" lockText="1" noThreeD="1"/>
</file>

<file path=xl/ctrlProps/ctrlProp43.xml><?xml version="1.0" encoding="utf-8"?>
<formControlPr xmlns="http://schemas.microsoft.com/office/spreadsheetml/2009/9/main" objectType="CheckBox" fmlaLink="$Y$10" lockText="1" noThreeD="1"/>
</file>

<file path=xl/ctrlProps/ctrlProp44.xml><?xml version="1.0" encoding="utf-8"?>
<formControlPr xmlns="http://schemas.microsoft.com/office/spreadsheetml/2009/9/main" objectType="CheckBox" fmlaLink="$AB$9" lockText="1" noThreeD="1"/>
</file>

<file path=xl/ctrlProps/ctrlProp45.xml><?xml version="1.0" encoding="utf-8"?>
<formControlPr xmlns="http://schemas.microsoft.com/office/spreadsheetml/2009/9/main" objectType="CheckBox" fmlaLink="$AB$10" lockText="1" noThreeD="1"/>
</file>

<file path=xl/ctrlProps/ctrlProp5.xml><?xml version="1.0" encoding="utf-8"?>
<formControlPr xmlns="http://schemas.microsoft.com/office/spreadsheetml/2009/9/main" objectType="CheckBox" fmlaLink="$Y$8" lockText="1" noThreeD="1"/>
</file>

<file path=xl/ctrlProps/ctrlProp6.xml><?xml version="1.0" encoding="utf-8"?>
<formControlPr xmlns="http://schemas.microsoft.com/office/spreadsheetml/2009/9/main" objectType="CheckBox" fmlaLink="$Y$9" lockText="1" noThreeD="1"/>
</file>

<file path=xl/ctrlProps/ctrlProp7.xml><?xml version="1.0" encoding="utf-8"?>
<formControlPr xmlns="http://schemas.microsoft.com/office/spreadsheetml/2009/9/main" objectType="CheckBox" fmlaLink="$AB$2" lockText="1" noThreeD="1"/>
</file>

<file path=xl/ctrlProps/ctrlProp8.xml><?xml version="1.0" encoding="utf-8"?>
<formControlPr xmlns="http://schemas.microsoft.com/office/spreadsheetml/2009/9/main" objectType="CheckBox" fmlaLink="$AB$5" lockText="1" noThreeD="1"/>
</file>

<file path=xl/ctrlProps/ctrlProp9.xml><?xml version="1.0" encoding="utf-8"?>
<formControlPr xmlns="http://schemas.microsoft.com/office/spreadsheetml/2009/9/main" objectType="CheckBox" fmlaLink="$AB$7"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6</xdr:row>
          <xdr:rowOff>180975</xdr:rowOff>
        </xdr:from>
        <xdr:to>
          <xdr:col>3</xdr:col>
          <xdr:colOff>57150</xdr:colOff>
          <xdr:row>8</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xdr:row>
          <xdr:rowOff>180975</xdr:rowOff>
        </xdr:from>
        <xdr:to>
          <xdr:col>12</xdr:col>
          <xdr:colOff>47625</xdr:colOff>
          <xdr:row>8</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7</xdr:row>
          <xdr:rowOff>180975</xdr:rowOff>
        </xdr:from>
        <xdr:to>
          <xdr:col>3</xdr:col>
          <xdr:colOff>47625</xdr:colOff>
          <xdr:row>9</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xdr:row>
          <xdr:rowOff>180975</xdr:rowOff>
        </xdr:from>
        <xdr:to>
          <xdr:col>7</xdr:col>
          <xdr:colOff>38100</xdr:colOff>
          <xdr:row>9</xdr:row>
          <xdr:rowOff>19050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7</xdr:row>
          <xdr:rowOff>190500</xdr:rowOff>
        </xdr:from>
        <xdr:to>
          <xdr:col>11</xdr:col>
          <xdr:colOff>0</xdr:colOff>
          <xdr:row>9</xdr:row>
          <xdr:rowOff>38100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7</xdr:row>
          <xdr:rowOff>190500</xdr:rowOff>
        </xdr:from>
        <xdr:to>
          <xdr:col>14</xdr:col>
          <xdr:colOff>685800</xdr:colOff>
          <xdr:row>9</xdr:row>
          <xdr:rowOff>38100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xdr:row>
          <xdr:rowOff>152400</xdr:rowOff>
        </xdr:from>
        <xdr:to>
          <xdr:col>13</xdr:col>
          <xdr:colOff>19050</xdr:colOff>
          <xdr:row>6</xdr:row>
          <xdr:rowOff>47625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4</xdr:row>
          <xdr:rowOff>152400</xdr:rowOff>
        </xdr:from>
        <xdr:to>
          <xdr:col>16</xdr:col>
          <xdr:colOff>9525</xdr:colOff>
          <xdr:row>6</xdr:row>
          <xdr:rowOff>28575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4</xdr:row>
          <xdr:rowOff>161925</xdr:rowOff>
        </xdr:from>
        <xdr:to>
          <xdr:col>20</xdr:col>
          <xdr:colOff>104775</xdr:colOff>
          <xdr:row>6</xdr:row>
          <xdr:rowOff>38100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xdr:row>
          <xdr:rowOff>190500</xdr:rowOff>
        </xdr:from>
        <xdr:to>
          <xdr:col>16</xdr:col>
          <xdr:colOff>9525</xdr:colOff>
          <xdr:row>7</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5</xdr:row>
          <xdr:rowOff>190500</xdr:rowOff>
        </xdr:from>
        <xdr:to>
          <xdr:col>20</xdr:col>
          <xdr:colOff>104775</xdr:colOff>
          <xdr:row>7</xdr:row>
          <xdr:rowOff>38100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xdr:row>
          <xdr:rowOff>180975</xdr:rowOff>
        </xdr:from>
        <xdr:to>
          <xdr:col>13</xdr:col>
          <xdr:colOff>19050</xdr:colOff>
          <xdr:row>7</xdr:row>
          <xdr:rowOff>28575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6</xdr:row>
          <xdr:rowOff>190500</xdr:rowOff>
        </xdr:from>
        <xdr:to>
          <xdr:col>20</xdr:col>
          <xdr:colOff>104775</xdr:colOff>
          <xdr:row>8</xdr:row>
          <xdr:rowOff>38100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5</xdr:row>
          <xdr:rowOff>190500</xdr:rowOff>
        </xdr:from>
        <xdr:to>
          <xdr:col>23</xdr:col>
          <xdr:colOff>85725</xdr:colOff>
          <xdr:row>7</xdr:row>
          <xdr:rowOff>38100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6</xdr:row>
          <xdr:rowOff>190500</xdr:rowOff>
        </xdr:from>
        <xdr:to>
          <xdr:col>17</xdr:col>
          <xdr:colOff>371475</xdr:colOff>
          <xdr:row>8</xdr:row>
          <xdr:rowOff>38100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24</xdr:col>
      <xdr:colOff>478107</xdr:colOff>
      <xdr:row>0</xdr:row>
      <xdr:rowOff>120679</xdr:rowOff>
    </xdr:from>
    <xdr:to>
      <xdr:col>31</xdr:col>
      <xdr:colOff>360090</xdr:colOff>
      <xdr:row>9</xdr:row>
      <xdr:rowOff>116158</xdr:rowOff>
    </xdr:to>
    <xdr:sp macro="" textlink="">
      <xdr:nvSpPr>
        <xdr:cNvPr id="30" name="角丸四角形 9">
          <a:extLst>
            <a:ext uri="{FF2B5EF4-FFF2-40B4-BE49-F238E27FC236}">
              <a16:creationId xmlns:a16="http://schemas.microsoft.com/office/drawing/2014/main" id="{00000000-0008-0000-0100-00001E000000}"/>
            </a:ext>
          </a:extLst>
        </xdr:cNvPr>
        <xdr:cNvSpPr/>
      </xdr:nvSpPr>
      <xdr:spPr>
        <a:xfrm>
          <a:off x="9979875" y="120679"/>
          <a:ext cx="4516709" cy="1923711"/>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solidFill>
                <a:srgbClr val="0070C0"/>
              </a:solidFill>
            </a:rPr>
            <a:t>★お願い★</a:t>
          </a:r>
          <a:endParaRPr kumimoji="1" lang="en-US" altLang="ja-JP" sz="1100">
            <a:solidFill>
              <a:srgbClr val="0070C0"/>
            </a:solidFill>
          </a:endParaRPr>
        </a:p>
        <a:p>
          <a:pPr algn="l"/>
          <a:r>
            <a:rPr kumimoji="1" lang="ja-JP" altLang="en-US" sz="1100"/>
            <a:t>アサガオをご注文される際には、</a:t>
          </a:r>
          <a:r>
            <a:rPr kumimoji="1" lang="ja-JP" altLang="en-US" sz="1100" b="1">
              <a:solidFill>
                <a:srgbClr val="FF0000"/>
              </a:solidFill>
            </a:rPr>
            <a:t>簡単な漫画絵でいいので一緒に設置予定箇所の割付を書いたものを送って頂けると助かります。</a:t>
          </a:r>
          <a:endParaRPr kumimoji="1" lang="en-US" altLang="ja-JP" sz="1100" b="1">
            <a:solidFill>
              <a:srgbClr val="FF0000"/>
            </a:solidFill>
          </a:endParaRPr>
        </a:p>
        <a:p>
          <a:pPr algn="l"/>
          <a:r>
            <a:rPr kumimoji="1" lang="ja-JP" altLang="en-US" sz="1100"/>
            <a:t>下記図の通り、建枠の妻側や建地を抱かせている個所では使用する部材が変わります。</a:t>
          </a:r>
          <a:endParaRPr kumimoji="1" lang="en-US" altLang="ja-JP" sz="1100"/>
        </a:p>
        <a:p>
          <a:pPr algn="l"/>
          <a:r>
            <a:rPr kumimoji="1" lang="ja-JP" altLang="en-US" sz="1100"/>
            <a:t>お持ちした際に、部材が足りない等の問題が起こらないように、ご協力お願いします。</a:t>
          </a:r>
        </a:p>
      </xdr:txBody>
    </xdr:sp>
    <xdr:clientData/>
  </xdr:twoCellAnchor>
  <xdr:twoCellAnchor>
    <xdr:from>
      <xdr:col>25</xdr:col>
      <xdr:colOff>105833</xdr:colOff>
      <xdr:row>12</xdr:row>
      <xdr:rowOff>129886</xdr:rowOff>
    </xdr:from>
    <xdr:to>
      <xdr:col>33</xdr:col>
      <xdr:colOff>31750</xdr:colOff>
      <xdr:row>43</xdr:row>
      <xdr:rowOff>95249</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9649883" y="1711036"/>
          <a:ext cx="5412317" cy="649951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426640</xdr:colOff>
      <xdr:row>28</xdr:row>
      <xdr:rowOff>95250</xdr:rowOff>
    </xdr:from>
    <xdr:to>
      <xdr:col>28</xdr:col>
      <xdr:colOff>428624</xdr:colOff>
      <xdr:row>30</xdr:row>
      <xdr:rowOff>82944</xdr:rowOff>
    </xdr:to>
    <xdr:cxnSp macro="">
      <xdr:nvCxnSpPr>
        <xdr:cNvPr id="32" name="直線矢印コネクタ 31">
          <a:extLst>
            <a:ext uri="{FF2B5EF4-FFF2-40B4-BE49-F238E27FC236}">
              <a16:creationId xmlns:a16="http://schemas.microsoft.com/office/drawing/2014/main" id="{00000000-0008-0000-0100-000020000000}"/>
            </a:ext>
          </a:extLst>
        </xdr:cNvPr>
        <xdr:cNvCxnSpPr/>
      </xdr:nvCxnSpPr>
      <xdr:spPr>
        <a:xfrm flipH="1">
          <a:off x="12028090" y="4638675"/>
          <a:ext cx="1984" cy="463944"/>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25</xdr:col>
      <xdr:colOff>145790</xdr:colOff>
      <xdr:row>30</xdr:row>
      <xdr:rowOff>103033</xdr:rowOff>
    </xdr:from>
    <xdr:to>
      <xdr:col>32</xdr:col>
      <xdr:colOff>617856</xdr:colOff>
      <xdr:row>35</xdr:row>
      <xdr:rowOff>126831</xdr:rowOff>
    </xdr:to>
    <xdr:pic>
      <xdr:nvPicPr>
        <xdr:cNvPr id="33" name="図 32">
          <a:extLst>
            <a:ext uri="{FF2B5EF4-FFF2-40B4-BE49-F238E27FC236}">
              <a16:creationId xmlns:a16="http://schemas.microsoft.com/office/drawing/2014/main" id="{00000000-0008-0000-0100-000021000000}"/>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9689840" y="5122708"/>
          <a:ext cx="5272666" cy="1252830"/>
        </a:xfrm>
        <a:prstGeom prst="rect">
          <a:avLst/>
        </a:prstGeom>
      </xdr:spPr>
    </xdr:pic>
    <xdr:clientData/>
  </xdr:twoCellAnchor>
  <xdr:twoCellAnchor>
    <xdr:from>
      <xdr:col>25</xdr:col>
      <xdr:colOff>252705</xdr:colOff>
      <xdr:row>29</xdr:row>
      <xdr:rowOff>42771</xdr:rowOff>
    </xdr:from>
    <xdr:to>
      <xdr:col>26</xdr:col>
      <xdr:colOff>388777</xdr:colOff>
      <xdr:row>30</xdr:row>
      <xdr:rowOff>72362</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9796755" y="4824321"/>
          <a:ext cx="821872" cy="26771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入力例　</a:t>
          </a:r>
          <a:r>
            <a:rPr kumimoji="1" lang="en-US" altLang="ja-JP" sz="1100" b="1">
              <a:solidFill>
                <a:schemeClr val="tx1"/>
              </a:solidFill>
            </a:rPr>
            <a:t>1</a:t>
          </a:r>
          <a:endParaRPr kumimoji="1" lang="ja-JP" altLang="en-US" sz="1100" b="1">
            <a:solidFill>
              <a:schemeClr val="tx1"/>
            </a:solidFill>
          </a:endParaRPr>
        </a:p>
      </xdr:txBody>
    </xdr:sp>
    <xdr:clientData/>
  </xdr:twoCellAnchor>
  <xdr:twoCellAnchor>
    <xdr:from>
      <xdr:col>25</xdr:col>
      <xdr:colOff>257367</xdr:colOff>
      <xdr:row>35</xdr:row>
      <xdr:rowOff>231678</xdr:rowOff>
    </xdr:from>
    <xdr:to>
      <xdr:col>26</xdr:col>
      <xdr:colOff>393439</xdr:colOff>
      <xdr:row>37</xdr:row>
      <xdr:rowOff>17420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9801417" y="6441978"/>
          <a:ext cx="821872" cy="26199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入力例　</a:t>
          </a:r>
          <a:r>
            <a:rPr kumimoji="1" lang="en-US" altLang="ja-JP" sz="1100" b="1">
              <a:solidFill>
                <a:schemeClr val="tx1"/>
              </a:solidFill>
            </a:rPr>
            <a:t>2</a:t>
          </a:r>
          <a:endParaRPr kumimoji="1" lang="ja-JP" altLang="en-US" sz="1100" b="1">
            <a:solidFill>
              <a:schemeClr val="tx1"/>
            </a:solidFill>
          </a:endParaRPr>
        </a:p>
      </xdr:txBody>
    </xdr:sp>
    <xdr:clientData/>
  </xdr:twoCellAnchor>
  <xdr:twoCellAnchor editAs="oneCell">
    <xdr:from>
      <xdr:col>25</xdr:col>
      <xdr:colOff>174625</xdr:colOff>
      <xdr:row>37</xdr:row>
      <xdr:rowOff>74083</xdr:rowOff>
    </xdr:from>
    <xdr:to>
      <xdr:col>32</xdr:col>
      <xdr:colOff>619125</xdr:colOff>
      <xdr:row>42</xdr:row>
      <xdr:rowOff>165551</xdr:rowOff>
    </xdr:to>
    <xdr:pic>
      <xdr:nvPicPr>
        <xdr:cNvPr id="36" name="図 35">
          <a:extLst>
            <a:ext uri="{FF2B5EF4-FFF2-40B4-BE49-F238E27FC236}">
              <a16:creationId xmlns:a16="http://schemas.microsoft.com/office/drawing/2014/main" id="{00000000-0008-0000-0100-000024000000}"/>
            </a:ext>
          </a:extLst>
        </xdr:cNvPr>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9718675" y="6760633"/>
          <a:ext cx="5245100" cy="1320499"/>
        </a:xfrm>
        <a:prstGeom prst="rect">
          <a:avLst/>
        </a:prstGeom>
      </xdr:spPr>
    </xdr:pic>
    <xdr:clientData/>
  </xdr:twoCellAnchor>
  <xdr:twoCellAnchor>
    <xdr:from>
      <xdr:col>25</xdr:col>
      <xdr:colOff>645584</xdr:colOff>
      <xdr:row>12</xdr:row>
      <xdr:rowOff>155863</xdr:rowOff>
    </xdr:from>
    <xdr:to>
      <xdr:col>31</xdr:col>
      <xdr:colOff>464342</xdr:colOff>
      <xdr:row>27</xdr:row>
      <xdr:rowOff>76069</xdr:rowOff>
    </xdr:to>
    <xdr:grpSp>
      <xdr:nvGrpSpPr>
        <xdr:cNvPr id="37" name="グループ化 36">
          <a:extLst>
            <a:ext uri="{FF2B5EF4-FFF2-40B4-BE49-F238E27FC236}">
              <a16:creationId xmlns:a16="http://schemas.microsoft.com/office/drawing/2014/main" id="{00000000-0008-0000-0100-000025000000}"/>
            </a:ext>
          </a:extLst>
        </xdr:cNvPr>
        <xdr:cNvGrpSpPr/>
      </xdr:nvGrpSpPr>
      <xdr:grpSpPr>
        <a:xfrm>
          <a:off x="11611240" y="3072894"/>
          <a:ext cx="3962133" cy="3027738"/>
          <a:chOff x="16102210" y="4217833"/>
          <a:chExt cx="3539578" cy="2626926"/>
        </a:xfrm>
      </xdr:grpSpPr>
      <xdr:pic>
        <xdr:nvPicPr>
          <xdr:cNvPr id="38" name="図 37">
            <a:extLst>
              <a:ext uri="{FF2B5EF4-FFF2-40B4-BE49-F238E27FC236}">
                <a16:creationId xmlns:a16="http://schemas.microsoft.com/office/drawing/2014/main" id="{00000000-0008-0000-0100-000026000000}"/>
              </a:ext>
            </a:extLst>
          </xdr:cNvPr>
          <xdr:cNvPicPr>
            <a:picLocks noChangeAspect="1"/>
          </xdr:cNvPicPr>
        </xdr:nvPicPr>
        <xdr:blipFill rotWithShape="1">
          <a:blip xmlns:r="http://schemas.openxmlformats.org/officeDocument/2006/relationships" r:embed="rId3"/>
          <a:srcRect l="9155" r="3475" b="11759"/>
          <a:stretch/>
        </xdr:blipFill>
        <xdr:spPr>
          <a:xfrm>
            <a:off x="16102210" y="4217833"/>
            <a:ext cx="3539578" cy="2626926"/>
          </a:xfrm>
          <a:prstGeom prst="rect">
            <a:avLst/>
          </a:prstGeom>
        </xdr:spPr>
      </xdr:pic>
      <xdr:sp macro="" textlink="">
        <xdr:nvSpPr>
          <xdr:cNvPr id="39" name="円/楕円 40">
            <a:extLst>
              <a:ext uri="{FF2B5EF4-FFF2-40B4-BE49-F238E27FC236}">
                <a16:creationId xmlns:a16="http://schemas.microsoft.com/office/drawing/2014/main" id="{00000000-0008-0000-0100-000027000000}"/>
              </a:ext>
            </a:extLst>
          </xdr:cNvPr>
          <xdr:cNvSpPr/>
        </xdr:nvSpPr>
        <xdr:spPr>
          <a:xfrm>
            <a:off x="16668387" y="4765592"/>
            <a:ext cx="101600" cy="889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0" name="円/楕円 42">
            <a:extLst>
              <a:ext uri="{FF2B5EF4-FFF2-40B4-BE49-F238E27FC236}">
                <a16:creationId xmlns:a16="http://schemas.microsoft.com/office/drawing/2014/main" id="{00000000-0008-0000-0100-000028000000}"/>
              </a:ext>
            </a:extLst>
          </xdr:cNvPr>
          <xdr:cNvSpPr/>
        </xdr:nvSpPr>
        <xdr:spPr>
          <a:xfrm>
            <a:off x="16672092" y="5103546"/>
            <a:ext cx="101600" cy="88231"/>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円/楕円 43">
            <a:extLst>
              <a:ext uri="{FF2B5EF4-FFF2-40B4-BE49-F238E27FC236}">
                <a16:creationId xmlns:a16="http://schemas.microsoft.com/office/drawing/2014/main" id="{00000000-0008-0000-0100-000029000000}"/>
              </a:ext>
            </a:extLst>
          </xdr:cNvPr>
          <xdr:cNvSpPr/>
        </xdr:nvSpPr>
        <xdr:spPr>
          <a:xfrm>
            <a:off x="16677779" y="5361273"/>
            <a:ext cx="101600" cy="88232"/>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円/楕円 44">
            <a:extLst>
              <a:ext uri="{FF2B5EF4-FFF2-40B4-BE49-F238E27FC236}">
                <a16:creationId xmlns:a16="http://schemas.microsoft.com/office/drawing/2014/main" id="{00000000-0008-0000-0100-00002A000000}"/>
              </a:ext>
            </a:extLst>
          </xdr:cNvPr>
          <xdr:cNvSpPr/>
        </xdr:nvSpPr>
        <xdr:spPr>
          <a:xfrm>
            <a:off x="17191074" y="6154093"/>
            <a:ext cx="101600" cy="889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3" name="円/楕円 45">
            <a:extLst>
              <a:ext uri="{FF2B5EF4-FFF2-40B4-BE49-F238E27FC236}">
                <a16:creationId xmlns:a16="http://schemas.microsoft.com/office/drawing/2014/main" id="{00000000-0008-0000-0100-00002B000000}"/>
              </a:ext>
            </a:extLst>
          </xdr:cNvPr>
          <xdr:cNvSpPr/>
        </xdr:nvSpPr>
        <xdr:spPr>
          <a:xfrm>
            <a:off x="17629224" y="6154094"/>
            <a:ext cx="101600" cy="889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4" name="円/楕円 46">
            <a:extLst>
              <a:ext uri="{FF2B5EF4-FFF2-40B4-BE49-F238E27FC236}">
                <a16:creationId xmlns:a16="http://schemas.microsoft.com/office/drawing/2014/main" id="{00000000-0008-0000-0100-00002C000000}"/>
              </a:ext>
            </a:extLst>
          </xdr:cNvPr>
          <xdr:cNvSpPr/>
        </xdr:nvSpPr>
        <xdr:spPr>
          <a:xfrm>
            <a:off x="18520229" y="6139949"/>
            <a:ext cx="103717" cy="88232"/>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 name="円/楕円 47">
            <a:extLst>
              <a:ext uri="{FF2B5EF4-FFF2-40B4-BE49-F238E27FC236}">
                <a16:creationId xmlns:a16="http://schemas.microsoft.com/office/drawing/2014/main" id="{00000000-0008-0000-0100-00002D000000}"/>
              </a:ext>
            </a:extLst>
          </xdr:cNvPr>
          <xdr:cNvSpPr/>
        </xdr:nvSpPr>
        <xdr:spPr>
          <a:xfrm>
            <a:off x="19043046" y="6141234"/>
            <a:ext cx="103717" cy="91017"/>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a:xfrm>
            <a:off x="16680011" y="6129198"/>
            <a:ext cx="98354" cy="105702"/>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7" name="二等辺三角形 46">
            <a:extLst>
              <a:ext uri="{FF2B5EF4-FFF2-40B4-BE49-F238E27FC236}">
                <a16:creationId xmlns:a16="http://schemas.microsoft.com/office/drawing/2014/main" id="{00000000-0008-0000-0100-00002F000000}"/>
              </a:ext>
            </a:extLst>
          </xdr:cNvPr>
          <xdr:cNvSpPr/>
        </xdr:nvSpPr>
        <xdr:spPr>
          <a:xfrm rot="16200000">
            <a:off x="16672820" y="5810130"/>
            <a:ext cx="100936" cy="104716"/>
          </a:xfrm>
          <a:prstGeom prst="triangl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8" name="二等辺三角形 47">
            <a:extLst>
              <a:ext uri="{FF2B5EF4-FFF2-40B4-BE49-F238E27FC236}">
                <a16:creationId xmlns:a16="http://schemas.microsoft.com/office/drawing/2014/main" id="{00000000-0008-0000-0100-000030000000}"/>
              </a:ext>
            </a:extLst>
          </xdr:cNvPr>
          <xdr:cNvSpPr/>
        </xdr:nvSpPr>
        <xdr:spPr>
          <a:xfrm rot="16200000">
            <a:off x="16675885" y="5897055"/>
            <a:ext cx="100645" cy="103774"/>
          </a:xfrm>
          <a:prstGeom prst="triangl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9" name="二等辺三角形 48">
            <a:extLst>
              <a:ext uri="{FF2B5EF4-FFF2-40B4-BE49-F238E27FC236}">
                <a16:creationId xmlns:a16="http://schemas.microsoft.com/office/drawing/2014/main" id="{00000000-0008-0000-0100-000031000000}"/>
              </a:ext>
            </a:extLst>
          </xdr:cNvPr>
          <xdr:cNvSpPr>
            <a:spLocks noChangeAspect="1"/>
          </xdr:cNvSpPr>
        </xdr:nvSpPr>
        <xdr:spPr>
          <a:xfrm rot="10800000">
            <a:off x="17922873" y="6145612"/>
            <a:ext cx="106535" cy="99779"/>
          </a:xfrm>
          <a:prstGeom prst="triangl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0" name="二等辺三角形 49">
            <a:extLst>
              <a:ext uri="{FF2B5EF4-FFF2-40B4-BE49-F238E27FC236}">
                <a16:creationId xmlns:a16="http://schemas.microsoft.com/office/drawing/2014/main" id="{00000000-0008-0000-0100-000032000000}"/>
              </a:ext>
            </a:extLst>
          </xdr:cNvPr>
          <xdr:cNvSpPr/>
        </xdr:nvSpPr>
        <xdr:spPr>
          <a:xfrm rot="10800000">
            <a:off x="18024265" y="6143796"/>
            <a:ext cx="106535" cy="99779"/>
          </a:xfrm>
          <a:prstGeom prst="triangl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27</xdr:col>
      <xdr:colOff>654050</xdr:colOff>
      <xdr:row>15</xdr:row>
      <xdr:rowOff>2116</xdr:rowOff>
    </xdr:from>
    <xdr:to>
      <xdr:col>29</xdr:col>
      <xdr:colOff>530678</xdr:colOff>
      <xdr:row>16</xdr:row>
      <xdr:rowOff>122114</xdr:rowOff>
    </xdr:to>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11569700" y="2154766"/>
          <a:ext cx="1248228" cy="310498"/>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100">
              <a:solidFill>
                <a:schemeClr val="tx1"/>
              </a:solidFill>
            </a:rPr>
            <a:t>アサガオ設置例</a:t>
          </a:r>
        </a:p>
      </xdr:txBody>
    </xdr:sp>
    <xdr:clientData/>
  </xdr:twoCellAnchor>
  <xdr:twoCellAnchor>
    <xdr:from>
      <xdr:col>25</xdr:col>
      <xdr:colOff>392907</xdr:colOff>
      <xdr:row>15</xdr:row>
      <xdr:rowOff>154781</xdr:rowOff>
    </xdr:from>
    <xdr:to>
      <xdr:col>25</xdr:col>
      <xdr:colOff>537309</xdr:colOff>
      <xdr:row>27</xdr:row>
      <xdr:rowOff>2</xdr:rowOff>
    </xdr:to>
    <xdr:sp macro="" textlink="">
      <xdr:nvSpPr>
        <xdr:cNvPr id="52" name="左中かっこ 51">
          <a:extLst>
            <a:ext uri="{FF2B5EF4-FFF2-40B4-BE49-F238E27FC236}">
              <a16:creationId xmlns:a16="http://schemas.microsoft.com/office/drawing/2014/main" id="{00000000-0008-0000-0100-000034000000}"/>
            </a:ext>
          </a:extLst>
        </xdr:cNvPr>
        <xdr:cNvSpPr/>
      </xdr:nvSpPr>
      <xdr:spPr>
        <a:xfrm>
          <a:off x="9936957" y="2307431"/>
          <a:ext cx="144402" cy="1997871"/>
        </a:xfrm>
        <a:prstGeom prst="leftBrace">
          <a:avLst/>
        </a:prstGeom>
        <a:noFill/>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464344</xdr:colOff>
      <xdr:row>27</xdr:row>
      <xdr:rowOff>199760</xdr:rowOff>
    </xdr:from>
    <xdr:to>
      <xdr:col>28</xdr:col>
      <xdr:colOff>379678</xdr:colOff>
      <xdr:row>28</xdr:row>
      <xdr:rowOff>210344</xdr:rowOff>
    </xdr:to>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10694194" y="4505060"/>
          <a:ext cx="1286934" cy="2487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アサガオ設置個所</a:t>
          </a:r>
        </a:p>
      </xdr:txBody>
    </xdr:sp>
    <xdr:clientData/>
  </xdr:twoCellAnchor>
  <xdr:twoCellAnchor>
    <xdr:from>
      <xdr:col>25</xdr:col>
      <xdr:colOff>154780</xdr:colOff>
      <xdr:row>17</xdr:row>
      <xdr:rowOff>83344</xdr:rowOff>
    </xdr:from>
    <xdr:to>
      <xdr:col>25</xdr:col>
      <xdr:colOff>428624</xdr:colOff>
      <xdr:row>25</xdr:row>
      <xdr:rowOff>190771</xdr:rowOff>
    </xdr:to>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rot="16200000">
          <a:off x="9134338" y="3181486"/>
          <a:ext cx="1402827" cy="2738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アサガオ設置個所</a:t>
          </a:r>
        </a:p>
      </xdr:txBody>
    </xdr:sp>
    <xdr:clientData/>
  </xdr:twoCellAnchor>
  <xdr:twoCellAnchor>
    <xdr:from>
      <xdr:col>25</xdr:col>
      <xdr:colOff>677334</xdr:colOff>
      <xdr:row>27</xdr:row>
      <xdr:rowOff>7543</xdr:rowOff>
    </xdr:from>
    <xdr:to>
      <xdr:col>30</xdr:col>
      <xdr:colOff>559594</xdr:colOff>
      <xdr:row>27</xdr:row>
      <xdr:rowOff>190500</xdr:rowOff>
    </xdr:to>
    <xdr:sp macro="" textlink="">
      <xdr:nvSpPr>
        <xdr:cNvPr id="55" name="左中かっこ 54">
          <a:extLst>
            <a:ext uri="{FF2B5EF4-FFF2-40B4-BE49-F238E27FC236}">
              <a16:creationId xmlns:a16="http://schemas.microsoft.com/office/drawing/2014/main" id="{00000000-0008-0000-0100-000037000000}"/>
            </a:ext>
          </a:extLst>
        </xdr:cNvPr>
        <xdr:cNvSpPr/>
      </xdr:nvSpPr>
      <xdr:spPr>
        <a:xfrm rot="16200000">
          <a:off x="11785535" y="2748692"/>
          <a:ext cx="182957" cy="3311260"/>
        </a:xfrm>
        <a:prstGeom prst="leftBrace">
          <a:avLst>
            <a:gd name="adj1" fmla="val 8333"/>
            <a:gd name="adj2" fmla="val 41949"/>
          </a:avLst>
        </a:prstGeom>
        <a:noFill/>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495300</xdr:colOff>
          <xdr:row>1</xdr:row>
          <xdr:rowOff>0</xdr:rowOff>
        </xdr:from>
        <xdr:to>
          <xdr:col>8</xdr:col>
          <xdr:colOff>9525</xdr:colOff>
          <xdr:row>2</xdr:row>
          <xdr:rowOff>19050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0</xdr:row>
          <xdr:rowOff>152400</xdr:rowOff>
        </xdr:from>
        <xdr:to>
          <xdr:col>10</xdr:col>
          <xdr:colOff>57150</xdr:colOff>
          <xdr:row>2</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0</xdr:row>
          <xdr:rowOff>142875</xdr:rowOff>
        </xdr:from>
        <xdr:to>
          <xdr:col>13</xdr:col>
          <xdr:colOff>38100</xdr:colOff>
          <xdr:row>2</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1</xdr:row>
          <xdr:rowOff>219075</xdr:rowOff>
        </xdr:from>
        <xdr:to>
          <xdr:col>7</xdr:col>
          <xdr:colOff>742950</xdr:colOff>
          <xdr:row>3</xdr:row>
          <xdr:rowOff>28575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514350</xdr:colOff>
          <xdr:row>1</xdr:row>
          <xdr:rowOff>228600</xdr:rowOff>
        </xdr:from>
        <xdr:to>
          <xdr:col>10</xdr:col>
          <xdr:colOff>57150</xdr:colOff>
          <xdr:row>3</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3</xdr:row>
          <xdr:rowOff>238125</xdr:rowOff>
        </xdr:from>
        <xdr:to>
          <xdr:col>4</xdr:col>
          <xdr:colOff>38100</xdr:colOff>
          <xdr:row>5</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xdr:row>
          <xdr:rowOff>238125</xdr:rowOff>
        </xdr:from>
        <xdr:to>
          <xdr:col>4</xdr:col>
          <xdr:colOff>38100</xdr:colOff>
          <xdr:row>3</xdr:row>
          <xdr:rowOff>238125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4</xdr:row>
          <xdr:rowOff>0</xdr:rowOff>
        </xdr:from>
        <xdr:to>
          <xdr:col>7</xdr:col>
          <xdr:colOff>85725</xdr:colOff>
          <xdr:row>5</xdr:row>
          <xdr:rowOff>9525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3</xdr:row>
          <xdr:rowOff>228600</xdr:rowOff>
        </xdr:from>
        <xdr:to>
          <xdr:col>9</xdr:col>
          <xdr:colOff>28575</xdr:colOff>
          <xdr:row>4</xdr:row>
          <xdr:rowOff>238125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xdr:row>
          <xdr:rowOff>228600</xdr:rowOff>
        </xdr:from>
        <xdr:to>
          <xdr:col>9</xdr:col>
          <xdr:colOff>19050</xdr:colOff>
          <xdr:row>3</xdr:row>
          <xdr:rowOff>228600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4</xdr:row>
          <xdr:rowOff>0</xdr:rowOff>
        </xdr:from>
        <xdr:to>
          <xdr:col>10</xdr:col>
          <xdr:colOff>628650</xdr:colOff>
          <xdr:row>5</xdr:row>
          <xdr:rowOff>9525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xdr:row>
          <xdr:rowOff>228600</xdr:rowOff>
        </xdr:from>
        <xdr:to>
          <xdr:col>13</xdr:col>
          <xdr:colOff>38100</xdr:colOff>
          <xdr:row>3</xdr:row>
          <xdr:rowOff>9525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xdr:row>
          <xdr:rowOff>238125</xdr:rowOff>
        </xdr:from>
        <xdr:to>
          <xdr:col>19</xdr:col>
          <xdr:colOff>361950</xdr:colOff>
          <xdr:row>3</xdr:row>
          <xdr:rowOff>19050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1000125</xdr:colOff>
          <xdr:row>1</xdr:row>
          <xdr:rowOff>238125</xdr:rowOff>
        </xdr:from>
        <xdr:to>
          <xdr:col>20</xdr:col>
          <xdr:colOff>247650</xdr:colOff>
          <xdr:row>3</xdr:row>
          <xdr:rowOff>19050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xdr:row>
          <xdr:rowOff>9525</xdr:rowOff>
        </xdr:from>
        <xdr:to>
          <xdr:col>13</xdr:col>
          <xdr:colOff>47625</xdr:colOff>
          <xdr:row>4</xdr:row>
          <xdr:rowOff>38100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6</xdr:row>
          <xdr:rowOff>180975</xdr:rowOff>
        </xdr:from>
        <xdr:to>
          <xdr:col>3</xdr:col>
          <xdr:colOff>57150</xdr:colOff>
          <xdr:row>8</xdr:row>
          <xdr:rowOff>38100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xdr:row>
          <xdr:rowOff>180975</xdr:rowOff>
        </xdr:from>
        <xdr:to>
          <xdr:col>12</xdr:col>
          <xdr:colOff>47625</xdr:colOff>
          <xdr:row>8</xdr:row>
          <xdr:rowOff>19050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7</xdr:row>
          <xdr:rowOff>180975</xdr:rowOff>
        </xdr:from>
        <xdr:to>
          <xdr:col>3</xdr:col>
          <xdr:colOff>47625</xdr:colOff>
          <xdr:row>9</xdr:row>
          <xdr:rowOff>38100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xdr:row>
          <xdr:rowOff>180975</xdr:rowOff>
        </xdr:from>
        <xdr:to>
          <xdr:col>7</xdr:col>
          <xdr:colOff>38100</xdr:colOff>
          <xdr:row>9</xdr:row>
          <xdr:rowOff>19050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7</xdr:row>
          <xdr:rowOff>190500</xdr:rowOff>
        </xdr:from>
        <xdr:to>
          <xdr:col>11</xdr:col>
          <xdr:colOff>0</xdr:colOff>
          <xdr:row>9</xdr:row>
          <xdr:rowOff>38100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7</xdr:row>
          <xdr:rowOff>190500</xdr:rowOff>
        </xdr:from>
        <xdr:to>
          <xdr:col>14</xdr:col>
          <xdr:colOff>685800</xdr:colOff>
          <xdr:row>9</xdr:row>
          <xdr:rowOff>38100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xdr:row>
          <xdr:rowOff>152400</xdr:rowOff>
        </xdr:from>
        <xdr:to>
          <xdr:col>13</xdr:col>
          <xdr:colOff>19050</xdr:colOff>
          <xdr:row>6</xdr:row>
          <xdr:rowOff>47625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4</xdr:row>
          <xdr:rowOff>152400</xdr:rowOff>
        </xdr:from>
        <xdr:to>
          <xdr:col>16</xdr:col>
          <xdr:colOff>9525</xdr:colOff>
          <xdr:row>6</xdr:row>
          <xdr:rowOff>38100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4</xdr:row>
          <xdr:rowOff>161925</xdr:rowOff>
        </xdr:from>
        <xdr:to>
          <xdr:col>20</xdr:col>
          <xdr:colOff>104775</xdr:colOff>
          <xdr:row>6</xdr:row>
          <xdr:rowOff>38100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xdr:row>
          <xdr:rowOff>190500</xdr:rowOff>
        </xdr:from>
        <xdr:to>
          <xdr:col>16</xdr:col>
          <xdr:colOff>9525</xdr:colOff>
          <xdr:row>7</xdr:row>
          <xdr:rowOff>38100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5</xdr:row>
          <xdr:rowOff>190500</xdr:rowOff>
        </xdr:from>
        <xdr:to>
          <xdr:col>20</xdr:col>
          <xdr:colOff>104775</xdr:colOff>
          <xdr:row>7</xdr:row>
          <xdr:rowOff>38100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xdr:row>
          <xdr:rowOff>180975</xdr:rowOff>
        </xdr:from>
        <xdr:to>
          <xdr:col>13</xdr:col>
          <xdr:colOff>19050</xdr:colOff>
          <xdr:row>7</xdr:row>
          <xdr:rowOff>38100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6</xdr:row>
          <xdr:rowOff>190500</xdr:rowOff>
        </xdr:from>
        <xdr:to>
          <xdr:col>20</xdr:col>
          <xdr:colOff>104775</xdr:colOff>
          <xdr:row>8</xdr:row>
          <xdr:rowOff>38100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5</xdr:row>
          <xdr:rowOff>190500</xdr:rowOff>
        </xdr:from>
        <xdr:to>
          <xdr:col>23</xdr:col>
          <xdr:colOff>85725</xdr:colOff>
          <xdr:row>7</xdr:row>
          <xdr:rowOff>38100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6</xdr:row>
          <xdr:rowOff>190500</xdr:rowOff>
        </xdr:from>
        <xdr:to>
          <xdr:col>17</xdr:col>
          <xdr:colOff>371475</xdr:colOff>
          <xdr:row>8</xdr:row>
          <xdr:rowOff>38100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vmlDrawing" Target="../drawings/vmlDrawing3.v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43.xml"/><Relationship Id="rId1" Type="http://schemas.openxmlformats.org/officeDocument/2006/relationships/printerSettings" Target="../printerSettings/printerSettings3.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5" Type="http://schemas.openxmlformats.org/officeDocument/2006/relationships/ctrlProp" Target="../ctrlProps/ctrlProp42.xml"/><Relationship Id="rId10" Type="http://schemas.openxmlformats.org/officeDocument/2006/relationships/ctrlProp" Target="../ctrlProps/ctrlProp37.xml"/><Relationship Id="rId19" Type="http://schemas.openxmlformats.org/officeDocument/2006/relationships/comments" Target="../comments2.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ED721-D5BC-4AE4-B5D1-5E644388366D}">
  <dimension ref="A1:AE64"/>
  <sheetViews>
    <sheetView showGridLines="0" tabSelected="1" zoomScaleNormal="100" zoomScaleSheetLayoutView="130" workbookViewId="0">
      <selection activeCell="G65" sqref="G65"/>
    </sheetView>
  </sheetViews>
  <sheetFormatPr defaultRowHeight="18.75"/>
  <cols>
    <col min="1" max="1" width="3.625" style="117" customWidth="1"/>
    <col min="2" max="2" width="16.625" style="117" customWidth="1"/>
    <col min="3" max="3" width="3.625" style="117" customWidth="1"/>
    <col min="4" max="4" width="5" style="117" customWidth="1"/>
    <col min="5" max="5" width="2.125" style="117" customWidth="1"/>
    <col min="6" max="6" width="3.625" style="117" customWidth="1"/>
    <col min="7" max="7" width="4.625" style="117" customWidth="1"/>
    <col min="8" max="8" width="5.125" style="117" customWidth="1"/>
    <col min="9" max="9" width="4.625" style="117" customWidth="1"/>
    <col min="10" max="10" width="2.375" style="117" customWidth="1"/>
    <col min="11" max="11" width="3.625" style="117" customWidth="1"/>
    <col min="12" max="12" width="5.125" style="117" hidden="1" customWidth="1"/>
    <col min="13" max="13" width="0.875" style="117" customWidth="1"/>
    <col min="14" max="14" width="3.625" style="117" customWidth="1"/>
    <col min="15" max="15" width="9.625" style="117" customWidth="1"/>
    <col min="16" max="16" width="6.125" style="117" customWidth="1"/>
    <col min="17" max="17" width="2.375" style="117" customWidth="1"/>
    <col min="18" max="18" width="9.875" style="117" customWidth="1"/>
    <col min="19" max="19" width="4.375" style="117" customWidth="1"/>
    <col min="20" max="20" width="4.625" style="117" customWidth="1"/>
    <col min="21" max="21" width="4.875" style="117" customWidth="1"/>
    <col min="22" max="22" width="2.625" style="117" customWidth="1"/>
    <col min="23" max="23" width="4.125" style="117" customWidth="1"/>
    <col min="24" max="24" width="5.625" style="117" customWidth="1"/>
    <col min="25" max="25" width="9.375" style="2" hidden="1" customWidth="1"/>
    <col min="26" max="26" width="10.625" style="117" hidden="1" customWidth="1"/>
    <col min="27" max="30" width="9" style="117" hidden="1" customWidth="1"/>
    <col min="31" max="31" width="9" style="117" customWidth="1"/>
    <col min="32" max="16384" width="9" style="117"/>
  </cols>
  <sheetData>
    <row r="1" spans="1:31" ht="19.5" thickBot="1">
      <c r="A1" s="1" t="s">
        <v>0</v>
      </c>
      <c r="B1" s="116"/>
      <c r="C1" s="116"/>
      <c r="D1" s="116"/>
      <c r="E1" s="116"/>
      <c r="F1" s="116"/>
      <c r="G1" s="116"/>
      <c r="H1" s="365" t="s">
        <v>250</v>
      </c>
      <c r="I1" s="365"/>
      <c r="J1" s="365"/>
      <c r="K1" s="365"/>
      <c r="L1" s="365"/>
      <c r="M1" s="365"/>
      <c r="N1" s="365"/>
      <c r="O1" s="365"/>
      <c r="P1" s="365"/>
      <c r="Q1" s="365"/>
      <c r="R1" s="365"/>
      <c r="S1" s="365"/>
      <c r="T1" s="366" t="s">
        <v>262</v>
      </c>
      <c r="U1" s="366"/>
      <c r="V1" s="366"/>
      <c r="W1" s="366"/>
      <c r="X1" s="366"/>
    </row>
    <row r="2" spans="1:31" ht="21.95" customHeight="1" thickBot="1">
      <c r="A2" s="3" t="s">
        <v>1</v>
      </c>
      <c r="B2" s="116"/>
      <c r="C2" s="116"/>
      <c r="D2" s="116"/>
      <c r="E2" s="367" t="str">
        <f>IF(SUM(アルミアサガオ!I9:N16)=0,"","●●　アルミアサガオ注文確認　●●")</f>
        <v/>
      </c>
      <c r="F2" s="367"/>
      <c r="G2" s="367"/>
      <c r="H2" s="367"/>
      <c r="I2" s="367"/>
      <c r="J2" s="367"/>
      <c r="K2" s="367"/>
      <c r="L2" s="367"/>
      <c r="M2" s="367"/>
      <c r="N2" s="367"/>
      <c r="O2" s="367"/>
      <c r="P2" s="116"/>
      <c r="Q2" s="116"/>
      <c r="R2" s="118" t="s">
        <v>2</v>
      </c>
      <c r="S2" s="368"/>
      <c r="T2" s="369"/>
      <c r="U2" s="198" t="s">
        <v>3</v>
      </c>
      <c r="V2" s="369"/>
      <c r="W2" s="369"/>
      <c r="X2" s="199" t="s">
        <v>4</v>
      </c>
      <c r="Y2" s="216"/>
      <c r="Z2" s="343"/>
      <c r="AA2" s="343"/>
      <c r="AB2" s="343" t="b">
        <v>0</v>
      </c>
      <c r="AC2" s="344" t="s">
        <v>144</v>
      </c>
      <c r="AD2" s="343"/>
      <c r="AE2" s="343"/>
    </row>
    <row r="3" spans="1:31" ht="6" customHeight="1" thickBot="1">
      <c r="A3" s="3"/>
      <c r="B3" s="116"/>
      <c r="C3" s="116"/>
      <c r="D3" s="116"/>
      <c r="E3" s="116"/>
      <c r="F3" s="116"/>
      <c r="G3" s="116"/>
      <c r="H3" s="119"/>
      <c r="I3" s="119"/>
      <c r="J3" s="119"/>
      <c r="K3" s="119"/>
      <c r="L3" s="5"/>
      <c r="M3" s="5"/>
      <c r="N3" s="5"/>
      <c r="O3" s="5"/>
      <c r="P3" s="5"/>
      <c r="Q3" s="5"/>
      <c r="R3" s="119"/>
      <c r="S3" s="119"/>
      <c r="T3" s="119"/>
      <c r="U3" s="119"/>
      <c r="V3" s="119"/>
      <c r="W3" s="119"/>
      <c r="X3" s="119"/>
      <c r="Y3" s="345"/>
      <c r="Z3" s="343"/>
      <c r="AA3" s="343"/>
      <c r="AB3" s="343"/>
      <c r="AC3" s="343"/>
      <c r="AD3" s="343"/>
      <c r="AE3" s="343"/>
    </row>
    <row r="4" spans="1:31" ht="13.5" customHeight="1">
      <c r="A4" s="350" t="s">
        <v>5</v>
      </c>
      <c r="B4" s="351"/>
      <c r="C4" s="372"/>
      <c r="D4" s="373"/>
      <c r="E4" s="373"/>
      <c r="F4" s="373"/>
      <c r="G4" s="373"/>
      <c r="H4" s="373"/>
      <c r="I4" s="373"/>
      <c r="J4" s="373"/>
      <c r="K4" s="373"/>
      <c r="L4" s="200"/>
      <c r="M4" s="201"/>
      <c r="N4" s="376" t="s">
        <v>6</v>
      </c>
      <c r="O4" s="377"/>
      <c r="P4" s="377"/>
      <c r="Q4" s="378"/>
      <c r="R4" s="372"/>
      <c r="S4" s="373"/>
      <c r="T4" s="373"/>
      <c r="U4" s="373"/>
      <c r="V4" s="373"/>
      <c r="W4" s="373"/>
      <c r="X4" s="382"/>
      <c r="Y4" s="195" t="b">
        <v>0</v>
      </c>
      <c r="Z4" s="343" t="s">
        <v>138</v>
      </c>
      <c r="AA4" s="343"/>
      <c r="AB4" s="343" t="b">
        <v>0</v>
      </c>
      <c r="AC4" s="344" t="s">
        <v>148</v>
      </c>
      <c r="AD4" s="343"/>
      <c r="AE4" s="343"/>
    </row>
    <row r="5" spans="1:31" ht="13.5" customHeight="1" thickBot="1">
      <c r="A5" s="370"/>
      <c r="B5" s="371"/>
      <c r="C5" s="374"/>
      <c r="D5" s="375"/>
      <c r="E5" s="375"/>
      <c r="F5" s="375"/>
      <c r="G5" s="375"/>
      <c r="H5" s="375"/>
      <c r="I5" s="375"/>
      <c r="J5" s="375"/>
      <c r="K5" s="375"/>
      <c r="L5" s="200"/>
      <c r="M5" s="202"/>
      <c r="N5" s="379"/>
      <c r="O5" s="380"/>
      <c r="P5" s="380"/>
      <c r="Q5" s="381"/>
      <c r="R5" s="374"/>
      <c r="S5" s="375"/>
      <c r="T5" s="375"/>
      <c r="U5" s="375"/>
      <c r="V5" s="375"/>
      <c r="W5" s="375"/>
      <c r="X5" s="383"/>
      <c r="Y5" s="195" t="b">
        <v>0</v>
      </c>
      <c r="Z5" s="343" t="s">
        <v>139</v>
      </c>
      <c r="AA5" s="343"/>
      <c r="AB5" s="343" t="b">
        <v>0</v>
      </c>
      <c r="AC5" s="344" t="s">
        <v>145</v>
      </c>
      <c r="AD5" s="343"/>
      <c r="AE5" s="343"/>
    </row>
    <row r="6" spans="1:31" ht="15.95" customHeight="1">
      <c r="A6" s="350" t="s">
        <v>7</v>
      </c>
      <c r="B6" s="351"/>
      <c r="C6" s="354"/>
      <c r="D6" s="355"/>
      <c r="E6" s="356"/>
      <c r="F6" s="359" t="s">
        <v>129</v>
      </c>
      <c r="G6" s="361"/>
      <c r="H6" s="361"/>
      <c r="I6" s="359" t="s">
        <v>130</v>
      </c>
      <c r="J6" s="302"/>
      <c r="K6" s="179"/>
      <c r="L6" s="116"/>
      <c r="M6" s="180"/>
      <c r="N6" s="181" t="s">
        <v>144</v>
      </c>
      <c r="O6" s="181"/>
      <c r="P6" s="181"/>
      <c r="Q6" s="181" t="s">
        <v>145</v>
      </c>
      <c r="R6" s="181"/>
      <c r="S6" s="181"/>
      <c r="T6" s="181"/>
      <c r="U6" s="117" t="s">
        <v>146</v>
      </c>
      <c r="V6" s="181"/>
      <c r="W6" s="181"/>
      <c r="X6" s="182"/>
      <c r="Y6" s="195" t="b">
        <v>0</v>
      </c>
      <c r="Z6" s="343" t="s">
        <v>140</v>
      </c>
      <c r="AA6" s="343"/>
      <c r="AB6" s="343" t="b">
        <v>0</v>
      </c>
      <c r="AC6" s="344" t="s">
        <v>149</v>
      </c>
      <c r="AD6" s="343"/>
      <c r="AE6" s="343"/>
    </row>
    <row r="7" spans="1:31" ht="15.95" customHeight="1">
      <c r="A7" s="352"/>
      <c r="B7" s="353"/>
      <c r="C7" s="357"/>
      <c r="D7" s="358"/>
      <c r="E7" s="358"/>
      <c r="F7" s="360"/>
      <c r="G7" s="362"/>
      <c r="H7" s="362"/>
      <c r="I7" s="360"/>
      <c r="J7" s="303"/>
      <c r="K7" s="183"/>
      <c r="L7" s="184"/>
      <c r="M7" s="184"/>
      <c r="N7" s="185" t="s">
        <v>148</v>
      </c>
      <c r="O7" s="185"/>
      <c r="P7" s="185"/>
      <c r="Q7" s="185" t="s">
        <v>149</v>
      </c>
      <c r="R7" s="186"/>
      <c r="S7" s="186"/>
      <c r="T7" s="186"/>
      <c r="U7" s="117" t="s">
        <v>151</v>
      </c>
      <c r="V7" s="186"/>
      <c r="W7" s="186"/>
      <c r="X7" s="187" t="s">
        <v>150</v>
      </c>
      <c r="Y7" s="195" t="b">
        <v>0</v>
      </c>
      <c r="Z7" s="343" t="s">
        <v>141</v>
      </c>
      <c r="AA7" s="343"/>
      <c r="AB7" s="343" t="b">
        <v>0</v>
      </c>
      <c r="AC7" s="343" t="s">
        <v>146</v>
      </c>
      <c r="AD7" s="343"/>
      <c r="AE7" s="343"/>
    </row>
    <row r="8" spans="1:31" ht="15.95" customHeight="1">
      <c r="A8" s="363" t="s">
        <v>8</v>
      </c>
      <c r="B8" s="364"/>
      <c r="C8" s="193"/>
      <c r="D8" s="117" t="s">
        <v>138</v>
      </c>
      <c r="E8" s="116"/>
      <c r="F8" s="116"/>
      <c r="G8" s="116"/>
      <c r="N8" s="117" t="s">
        <v>135</v>
      </c>
      <c r="R8" s="188" t="s">
        <v>152</v>
      </c>
      <c r="U8" s="117" t="s">
        <v>153</v>
      </c>
      <c r="V8" s="116"/>
      <c r="W8" s="116"/>
      <c r="X8" s="189"/>
      <c r="Y8" s="196" t="b">
        <v>0</v>
      </c>
      <c r="Z8" s="343" t="s">
        <v>142</v>
      </c>
      <c r="AA8" s="343"/>
      <c r="AB8" s="343" t="b">
        <v>0</v>
      </c>
      <c r="AC8" s="343" t="s">
        <v>151</v>
      </c>
      <c r="AD8" s="343"/>
      <c r="AE8" s="343"/>
    </row>
    <row r="9" spans="1:31" ht="15.95" customHeight="1">
      <c r="A9" s="352"/>
      <c r="B9" s="353"/>
      <c r="C9" s="194" t="s">
        <v>134</v>
      </c>
      <c r="D9" s="191" t="s">
        <v>137</v>
      </c>
      <c r="E9" s="191"/>
      <c r="F9" s="191"/>
      <c r="G9" s="191"/>
      <c r="H9" s="191" t="s">
        <v>136</v>
      </c>
      <c r="I9" s="190"/>
      <c r="J9" s="190" t="s">
        <v>133</v>
      </c>
      <c r="K9" s="190"/>
      <c r="M9" s="191"/>
      <c r="N9" s="191" t="s">
        <v>154</v>
      </c>
      <c r="O9" s="192"/>
      <c r="P9" s="191" t="s">
        <v>252</v>
      </c>
      <c r="Q9" s="117" t="s">
        <v>253</v>
      </c>
      <c r="R9" s="384"/>
      <c r="S9" s="385"/>
      <c r="T9" s="385"/>
      <c r="U9" s="385"/>
      <c r="V9" s="385"/>
      <c r="W9" s="385"/>
      <c r="X9" s="386"/>
      <c r="Y9" s="196" t="b">
        <v>0</v>
      </c>
      <c r="Z9" s="343" t="s">
        <v>143</v>
      </c>
      <c r="AA9" s="343"/>
      <c r="AB9" s="343" t="b">
        <v>0</v>
      </c>
      <c r="AC9" s="343" t="s">
        <v>150</v>
      </c>
      <c r="AD9" s="343"/>
      <c r="AE9" s="343"/>
    </row>
    <row r="10" spans="1:31" ht="18" customHeight="1" thickBot="1">
      <c r="A10" s="387" t="s">
        <v>10</v>
      </c>
      <c r="B10" s="388"/>
      <c r="C10" s="389"/>
      <c r="D10" s="390"/>
      <c r="E10" s="390"/>
      <c r="F10" s="390"/>
      <c r="G10" s="390"/>
      <c r="H10" s="390"/>
      <c r="I10" s="390"/>
      <c r="J10" s="390"/>
      <c r="K10" s="7" t="s">
        <v>11</v>
      </c>
      <c r="M10" s="120"/>
      <c r="N10" s="177" t="s">
        <v>12</v>
      </c>
      <c r="O10" s="178"/>
      <c r="P10" s="175"/>
      <c r="Q10" s="176"/>
      <c r="R10" s="391"/>
      <c r="S10" s="392"/>
      <c r="T10" s="392"/>
      <c r="U10" s="392"/>
      <c r="V10" s="392"/>
      <c r="W10" s="392"/>
      <c r="X10" s="393"/>
      <c r="Y10" s="197" t="b">
        <v>0</v>
      </c>
      <c r="Z10" s="343" t="s">
        <v>153</v>
      </c>
      <c r="AA10" s="343"/>
      <c r="AB10" s="343" t="b">
        <v>0</v>
      </c>
      <c r="AC10" s="344" t="s">
        <v>254</v>
      </c>
      <c r="AD10" s="343"/>
      <c r="AE10" s="343"/>
    </row>
    <row r="11" spans="1:31" ht="8.1" customHeight="1" thickBot="1">
      <c r="A11" s="3"/>
      <c r="B11" s="116"/>
      <c r="C11" s="116"/>
      <c r="D11" s="116"/>
      <c r="E11" s="116"/>
      <c r="F11" s="116"/>
      <c r="G11" s="116"/>
      <c r="H11" s="119"/>
      <c r="I11" s="119"/>
      <c r="J11" s="119"/>
      <c r="K11" s="119"/>
      <c r="L11" s="5"/>
      <c r="M11" s="5"/>
      <c r="N11" s="5"/>
      <c r="O11" s="5"/>
      <c r="P11" s="5"/>
      <c r="Q11" s="5"/>
      <c r="R11" s="119"/>
      <c r="S11" s="119"/>
      <c r="T11" s="119"/>
      <c r="U11" s="119"/>
      <c r="V11" s="119"/>
      <c r="W11" s="119"/>
      <c r="X11" s="119"/>
      <c r="Y11" s="4"/>
    </row>
    <row r="12" spans="1:31" ht="20.100000000000001" customHeight="1" thickBot="1">
      <c r="A12" s="8" t="s">
        <v>13</v>
      </c>
      <c r="B12" s="9" t="s">
        <v>14</v>
      </c>
      <c r="C12" s="394" t="s">
        <v>15</v>
      </c>
      <c r="D12" s="395"/>
      <c r="E12" s="394" t="s">
        <v>16</v>
      </c>
      <c r="F12" s="395"/>
      <c r="G12" s="10" t="s">
        <v>17</v>
      </c>
      <c r="H12" s="394" t="s">
        <v>18</v>
      </c>
      <c r="I12" s="396"/>
      <c r="J12" s="396"/>
      <c r="K12" s="397"/>
      <c r="L12" s="12" t="s">
        <v>19</v>
      </c>
      <c r="M12" s="13"/>
      <c r="N12" s="118" t="s">
        <v>13</v>
      </c>
      <c r="O12" s="394" t="s">
        <v>14</v>
      </c>
      <c r="P12" s="396"/>
      <c r="Q12" s="395"/>
      <c r="R12" s="9" t="s">
        <v>15</v>
      </c>
      <c r="S12" s="14" t="s">
        <v>16</v>
      </c>
      <c r="T12" s="10" t="s">
        <v>17</v>
      </c>
      <c r="U12" s="394" t="s">
        <v>18</v>
      </c>
      <c r="V12" s="396"/>
      <c r="W12" s="396"/>
      <c r="X12" s="397"/>
      <c r="Y12" s="11" t="s">
        <v>128</v>
      </c>
    </row>
    <row r="13" spans="1:31" ht="15.6" customHeight="1">
      <c r="A13" s="15">
        <v>1</v>
      </c>
      <c r="B13" s="121" t="s">
        <v>20</v>
      </c>
      <c r="C13" s="398">
        <v>1217</v>
      </c>
      <c r="D13" s="399"/>
      <c r="E13" s="398">
        <v>50</v>
      </c>
      <c r="F13" s="399"/>
      <c r="G13" s="17">
        <v>14.6</v>
      </c>
      <c r="H13" s="400"/>
      <c r="I13" s="401"/>
      <c r="J13" s="401"/>
      <c r="K13" s="402"/>
      <c r="L13" s="18">
        <f>G13*H13</f>
        <v>0</v>
      </c>
      <c r="M13" s="19"/>
      <c r="N13" s="20">
        <v>161</v>
      </c>
      <c r="O13" s="403" t="s">
        <v>21</v>
      </c>
      <c r="P13" s="404"/>
      <c r="Q13" s="405"/>
      <c r="R13" s="21"/>
      <c r="S13" s="22">
        <v>20</v>
      </c>
      <c r="T13" s="23">
        <v>0.79</v>
      </c>
      <c r="U13" s="406"/>
      <c r="V13" s="407"/>
      <c r="W13" s="407"/>
      <c r="X13" s="408"/>
      <c r="Y13" s="133">
        <f>ABS(T13*U13)</f>
        <v>0</v>
      </c>
    </row>
    <row r="14" spans="1:31" ht="15.6" customHeight="1">
      <c r="A14" s="24">
        <v>2</v>
      </c>
      <c r="B14" s="122" t="s">
        <v>20</v>
      </c>
      <c r="C14" s="409">
        <v>917</v>
      </c>
      <c r="D14" s="410"/>
      <c r="E14" s="409">
        <v>50</v>
      </c>
      <c r="F14" s="410"/>
      <c r="G14" s="26">
        <v>13.7</v>
      </c>
      <c r="H14" s="411"/>
      <c r="I14" s="412"/>
      <c r="J14" s="412"/>
      <c r="K14" s="413"/>
      <c r="L14" s="27">
        <f>G14*H14</f>
        <v>0</v>
      </c>
      <c r="M14" s="19"/>
      <c r="N14" s="28">
        <v>160</v>
      </c>
      <c r="O14" s="414" t="s">
        <v>22</v>
      </c>
      <c r="P14" s="415"/>
      <c r="Q14" s="416"/>
      <c r="R14" s="30"/>
      <c r="S14" s="31">
        <v>30</v>
      </c>
      <c r="T14" s="32">
        <v>0.6</v>
      </c>
      <c r="U14" s="417"/>
      <c r="V14" s="418"/>
      <c r="W14" s="418"/>
      <c r="X14" s="419"/>
      <c r="Y14" s="134">
        <f t="shared" ref="Y14:Y28" si="0">ABS(T14*U14)</f>
        <v>0</v>
      </c>
    </row>
    <row r="15" spans="1:31" ht="15.6" customHeight="1">
      <c r="A15" s="35">
        <v>3</v>
      </c>
      <c r="B15" s="123" t="s">
        <v>20</v>
      </c>
      <c r="C15" s="420">
        <v>617</v>
      </c>
      <c r="D15" s="421"/>
      <c r="E15" s="420">
        <v>50</v>
      </c>
      <c r="F15" s="421"/>
      <c r="G15" s="32">
        <v>11.3</v>
      </c>
      <c r="H15" s="422"/>
      <c r="I15" s="423"/>
      <c r="J15" s="423"/>
      <c r="K15" s="424"/>
      <c r="L15" s="36">
        <f t="shared" ref="L15:L60" si="1">G15*H15</f>
        <v>0</v>
      </c>
      <c r="M15" s="19"/>
      <c r="N15" s="15">
        <v>151</v>
      </c>
      <c r="O15" s="425" t="s">
        <v>23</v>
      </c>
      <c r="P15" s="426"/>
      <c r="Q15" s="427"/>
      <c r="R15" s="38"/>
      <c r="S15" s="16">
        <v>30</v>
      </c>
      <c r="T15" s="17">
        <v>0.8</v>
      </c>
      <c r="U15" s="428"/>
      <c r="V15" s="429"/>
      <c r="W15" s="429"/>
      <c r="X15" s="430"/>
      <c r="Y15" s="134">
        <f t="shared" si="0"/>
        <v>0</v>
      </c>
    </row>
    <row r="16" spans="1:31" ht="15.6" customHeight="1">
      <c r="A16" s="35">
        <v>64</v>
      </c>
      <c r="B16" s="39" t="s">
        <v>24</v>
      </c>
      <c r="C16" s="431"/>
      <c r="D16" s="432"/>
      <c r="E16" s="431"/>
      <c r="F16" s="432"/>
      <c r="G16" s="41">
        <v>0.6</v>
      </c>
      <c r="H16" s="433"/>
      <c r="I16" s="434"/>
      <c r="J16" s="434"/>
      <c r="K16" s="435"/>
      <c r="L16" s="36">
        <f t="shared" si="1"/>
        <v>0</v>
      </c>
      <c r="M16" s="19"/>
      <c r="N16" s="35">
        <v>152</v>
      </c>
      <c r="O16" s="420" t="s">
        <v>25</v>
      </c>
      <c r="P16" s="436"/>
      <c r="Q16" s="421"/>
      <c r="R16" s="30"/>
      <c r="S16" s="31">
        <v>30</v>
      </c>
      <c r="T16" s="32">
        <v>0.8</v>
      </c>
      <c r="U16" s="417"/>
      <c r="V16" s="418"/>
      <c r="W16" s="418"/>
      <c r="X16" s="437"/>
      <c r="Y16" s="135">
        <f t="shared" si="0"/>
        <v>0</v>
      </c>
    </row>
    <row r="17" spans="1:25" ht="15.6" customHeight="1">
      <c r="A17" s="43">
        <v>6</v>
      </c>
      <c r="B17" s="124" t="s">
        <v>26</v>
      </c>
      <c r="C17" s="425">
        <v>1805</v>
      </c>
      <c r="D17" s="427"/>
      <c r="E17" s="425" t="s">
        <v>27</v>
      </c>
      <c r="F17" s="427"/>
      <c r="G17" s="45">
        <v>15.2</v>
      </c>
      <c r="H17" s="438"/>
      <c r="I17" s="439"/>
      <c r="J17" s="439"/>
      <c r="K17" s="440"/>
      <c r="L17" s="18">
        <f t="shared" si="1"/>
        <v>0</v>
      </c>
      <c r="M17" s="19"/>
      <c r="N17" s="441" t="s">
        <v>28</v>
      </c>
      <c r="O17" s="442"/>
      <c r="P17" s="442"/>
      <c r="Q17" s="442"/>
      <c r="R17" s="442"/>
      <c r="S17" s="442"/>
      <c r="T17" s="442"/>
      <c r="U17" s="443" t="s">
        <v>29</v>
      </c>
      <c r="V17" s="442"/>
      <c r="W17" s="442"/>
      <c r="X17" s="46"/>
      <c r="Y17" s="136"/>
    </row>
    <row r="18" spans="1:25" ht="15.6" customHeight="1">
      <c r="A18" s="24">
        <v>7</v>
      </c>
      <c r="B18" s="122" t="s">
        <v>30</v>
      </c>
      <c r="C18" s="409">
        <v>1802</v>
      </c>
      <c r="D18" s="410"/>
      <c r="E18" s="409" t="s">
        <v>27</v>
      </c>
      <c r="F18" s="410"/>
      <c r="G18" s="26">
        <v>8.4</v>
      </c>
      <c r="H18" s="411"/>
      <c r="I18" s="412"/>
      <c r="J18" s="412"/>
      <c r="K18" s="413"/>
      <c r="L18" s="27">
        <f t="shared" si="1"/>
        <v>0</v>
      </c>
      <c r="M18" s="19"/>
      <c r="N18" s="43">
        <v>220</v>
      </c>
      <c r="O18" s="444" t="s">
        <v>31</v>
      </c>
      <c r="P18" s="445"/>
      <c r="Q18" s="446"/>
      <c r="R18" s="44" t="s">
        <v>32</v>
      </c>
      <c r="S18" s="44">
        <v>20</v>
      </c>
      <c r="T18" s="45">
        <v>3.7</v>
      </c>
      <c r="U18" s="47"/>
      <c r="V18" s="447"/>
      <c r="W18" s="448"/>
      <c r="X18" s="449"/>
      <c r="Y18" s="134">
        <f>ABS(T18*V18)</f>
        <v>0</v>
      </c>
    </row>
    <row r="19" spans="1:25" ht="15.6" customHeight="1">
      <c r="A19" s="24">
        <v>8</v>
      </c>
      <c r="B19" s="122" t="s">
        <v>33</v>
      </c>
      <c r="C19" s="409">
        <v>1812</v>
      </c>
      <c r="D19" s="410"/>
      <c r="E19" s="409">
        <v>50</v>
      </c>
      <c r="F19" s="410"/>
      <c r="G19" s="48">
        <v>3.92</v>
      </c>
      <c r="H19" s="411"/>
      <c r="I19" s="412"/>
      <c r="J19" s="412"/>
      <c r="K19" s="413"/>
      <c r="L19" s="27">
        <f t="shared" si="1"/>
        <v>0</v>
      </c>
      <c r="M19" s="19"/>
      <c r="N19" s="24">
        <v>221</v>
      </c>
      <c r="O19" s="462" t="s">
        <v>34</v>
      </c>
      <c r="P19" s="463"/>
      <c r="Q19" s="464"/>
      <c r="R19" s="25" t="s">
        <v>35</v>
      </c>
      <c r="S19" s="25">
        <v>20</v>
      </c>
      <c r="T19" s="26">
        <v>4.5999999999999996</v>
      </c>
      <c r="U19" s="49"/>
      <c r="V19" s="465"/>
      <c r="W19" s="466"/>
      <c r="X19" s="467"/>
      <c r="Y19" s="135">
        <f>ABS(T19*V19)</f>
        <v>0</v>
      </c>
    </row>
    <row r="20" spans="1:25" ht="15.6" customHeight="1">
      <c r="A20" s="24">
        <v>135</v>
      </c>
      <c r="B20" s="125" t="s">
        <v>36</v>
      </c>
      <c r="C20" s="409">
        <v>1800</v>
      </c>
      <c r="D20" s="410"/>
      <c r="E20" s="409">
        <v>50</v>
      </c>
      <c r="F20" s="410"/>
      <c r="G20" s="50">
        <v>1.8</v>
      </c>
      <c r="H20" s="411"/>
      <c r="I20" s="412"/>
      <c r="J20" s="412"/>
      <c r="K20" s="413"/>
      <c r="L20" s="27">
        <f t="shared" si="1"/>
        <v>0</v>
      </c>
      <c r="M20" s="19"/>
      <c r="N20" s="24">
        <v>222</v>
      </c>
      <c r="O20" s="468" t="s">
        <v>37</v>
      </c>
      <c r="P20" s="469"/>
      <c r="Q20" s="470"/>
      <c r="R20" s="25" t="s">
        <v>38</v>
      </c>
      <c r="S20" s="25">
        <v>20</v>
      </c>
      <c r="T20" s="26">
        <v>5.9</v>
      </c>
      <c r="U20" s="51"/>
      <c r="V20" s="471"/>
      <c r="W20" s="472"/>
      <c r="X20" s="473"/>
      <c r="Y20" s="134">
        <f>ABS(T20*V20)</f>
        <v>0</v>
      </c>
    </row>
    <row r="21" spans="1:25" ht="15.6" customHeight="1">
      <c r="A21" s="35">
        <v>128</v>
      </c>
      <c r="B21" s="126" t="s">
        <v>39</v>
      </c>
      <c r="C21" s="409">
        <v>1800</v>
      </c>
      <c r="D21" s="410"/>
      <c r="E21" s="420"/>
      <c r="F21" s="421"/>
      <c r="G21" s="52">
        <v>13</v>
      </c>
      <c r="H21" s="450"/>
      <c r="I21" s="451"/>
      <c r="J21" s="451"/>
      <c r="K21" s="452"/>
      <c r="L21" s="36">
        <f t="shared" si="1"/>
        <v>0</v>
      </c>
      <c r="M21" s="19"/>
      <c r="N21" s="53">
        <v>223</v>
      </c>
      <c r="O21" s="453" t="s">
        <v>40</v>
      </c>
      <c r="P21" s="454"/>
      <c r="Q21" s="455"/>
      <c r="R21" s="456" t="s">
        <v>41</v>
      </c>
      <c r="S21" s="457"/>
      <c r="T21" s="41">
        <v>0.6</v>
      </c>
      <c r="U21" s="458" t="str">
        <f>IF(SUM(V18:X20)=0,"",SUMIF(U18:X20,"付",V18:X20))</f>
        <v/>
      </c>
      <c r="V21" s="459"/>
      <c r="W21" s="460"/>
      <c r="X21" s="461"/>
      <c r="Y21" s="135">
        <f>IF(SUM(V18:X20)=0,0,ABS(T21*U21))</f>
        <v>0</v>
      </c>
    </row>
    <row r="22" spans="1:25" ht="15.6" customHeight="1">
      <c r="A22" s="43">
        <v>9</v>
      </c>
      <c r="B22" s="124" t="s">
        <v>26</v>
      </c>
      <c r="C22" s="425">
        <v>1505</v>
      </c>
      <c r="D22" s="427"/>
      <c r="E22" s="425" t="s">
        <v>27</v>
      </c>
      <c r="F22" s="427"/>
      <c r="G22" s="45">
        <v>13.6</v>
      </c>
      <c r="H22" s="438"/>
      <c r="I22" s="439"/>
      <c r="J22" s="439"/>
      <c r="K22" s="440"/>
      <c r="L22" s="18">
        <f t="shared" si="1"/>
        <v>0</v>
      </c>
      <c r="M22" s="19"/>
      <c r="N22" s="54">
        <v>231</v>
      </c>
      <c r="O22" s="474" t="s">
        <v>42</v>
      </c>
      <c r="P22" s="475"/>
      <c r="Q22" s="476"/>
      <c r="R22" s="56"/>
      <c r="S22" s="56"/>
      <c r="T22" s="17">
        <v>4.5</v>
      </c>
      <c r="U22" s="477"/>
      <c r="V22" s="478"/>
      <c r="W22" s="478"/>
      <c r="X22" s="479"/>
      <c r="Y22" s="134">
        <f t="shared" si="0"/>
        <v>0</v>
      </c>
    </row>
    <row r="23" spans="1:25" ht="15.6" customHeight="1">
      <c r="A23" s="24">
        <v>10</v>
      </c>
      <c r="B23" s="122" t="s">
        <v>30</v>
      </c>
      <c r="C23" s="409">
        <v>1502</v>
      </c>
      <c r="D23" s="410"/>
      <c r="E23" s="409" t="s">
        <v>27</v>
      </c>
      <c r="F23" s="410"/>
      <c r="G23" s="26">
        <v>7.5</v>
      </c>
      <c r="H23" s="411"/>
      <c r="I23" s="412"/>
      <c r="J23" s="412"/>
      <c r="K23" s="413"/>
      <c r="L23" s="27">
        <f t="shared" si="1"/>
        <v>0</v>
      </c>
      <c r="M23" s="19"/>
      <c r="N23" s="43">
        <v>18</v>
      </c>
      <c r="O23" s="444" t="s">
        <v>43</v>
      </c>
      <c r="P23" s="445"/>
      <c r="Q23" s="446"/>
      <c r="R23" s="56"/>
      <c r="S23" s="56"/>
      <c r="T23" s="45">
        <v>3.3</v>
      </c>
      <c r="U23" s="477"/>
      <c r="V23" s="478"/>
      <c r="W23" s="478"/>
      <c r="X23" s="479"/>
      <c r="Y23" s="135">
        <f t="shared" si="0"/>
        <v>0</v>
      </c>
    </row>
    <row r="24" spans="1:25" ht="15.6" customHeight="1">
      <c r="A24" s="24">
        <v>11</v>
      </c>
      <c r="B24" s="122" t="s">
        <v>33</v>
      </c>
      <c r="C24" s="409">
        <v>1512</v>
      </c>
      <c r="D24" s="410"/>
      <c r="E24" s="409">
        <v>50</v>
      </c>
      <c r="F24" s="410"/>
      <c r="G24" s="48">
        <v>3.5</v>
      </c>
      <c r="H24" s="411"/>
      <c r="I24" s="412"/>
      <c r="J24" s="412"/>
      <c r="K24" s="413"/>
      <c r="L24" s="27">
        <f t="shared" si="1"/>
        <v>0</v>
      </c>
      <c r="M24" s="19"/>
      <c r="N24" s="28">
        <v>102</v>
      </c>
      <c r="O24" s="480" t="s">
        <v>44</v>
      </c>
      <c r="P24" s="481"/>
      <c r="Q24" s="482"/>
      <c r="R24" s="59"/>
      <c r="S24" s="59"/>
      <c r="T24" s="32">
        <v>4.5999999999999996</v>
      </c>
      <c r="U24" s="483"/>
      <c r="V24" s="484"/>
      <c r="W24" s="484"/>
      <c r="X24" s="485"/>
      <c r="Y24" s="134">
        <f t="shared" si="0"/>
        <v>0</v>
      </c>
    </row>
    <row r="25" spans="1:25" ht="15.6" customHeight="1">
      <c r="A25" s="24">
        <v>136</v>
      </c>
      <c r="B25" s="125" t="s">
        <v>36</v>
      </c>
      <c r="C25" s="409">
        <v>1500</v>
      </c>
      <c r="D25" s="410"/>
      <c r="E25" s="409">
        <v>50</v>
      </c>
      <c r="F25" s="410"/>
      <c r="G25" s="50">
        <v>1.5</v>
      </c>
      <c r="H25" s="411"/>
      <c r="I25" s="412"/>
      <c r="J25" s="412"/>
      <c r="K25" s="413"/>
      <c r="L25" s="27">
        <f t="shared" si="1"/>
        <v>0</v>
      </c>
      <c r="M25" s="19"/>
      <c r="N25" s="60">
        <v>551</v>
      </c>
      <c r="O25" s="486" t="s">
        <v>45</v>
      </c>
      <c r="P25" s="487"/>
      <c r="Q25" s="488"/>
      <c r="R25" s="44" t="s">
        <v>46</v>
      </c>
      <c r="S25" s="61"/>
      <c r="T25" s="45">
        <v>11.5</v>
      </c>
      <c r="U25" s="477"/>
      <c r="V25" s="478"/>
      <c r="W25" s="478"/>
      <c r="X25" s="479"/>
      <c r="Y25" s="137">
        <f t="shared" si="0"/>
        <v>0</v>
      </c>
    </row>
    <row r="26" spans="1:25" ht="15.6" customHeight="1">
      <c r="A26" s="35">
        <v>129</v>
      </c>
      <c r="B26" s="126" t="s">
        <v>39</v>
      </c>
      <c r="C26" s="420">
        <v>1500</v>
      </c>
      <c r="D26" s="421"/>
      <c r="E26" s="489" ph="1"/>
      <c r="F26" s="490"/>
      <c r="G26" s="52">
        <v>12.1</v>
      </c>
      <c r="H26" s="450"/>
      <c r="I26" s="451"/>
      <c r="J26" s="451"/>
      <c r="K26" s="452"/>
      <c r="L26" s="36">
        <f t="shared" si="1"/>
        <v>0</v>
      </c>
      <c r="M26" s="19"/>
      <c r="N26" s="28">
        <v>553</v>
      </c>
      <c r="O26" s="414" t="s">
        <v>45</v>
      </c>
      <c r="P26" s="415"/>
      <c r="Q26" s="416"/>
      <c r="R26" s="31" t="s">
        <v>47</v>
      </c>
      <c r="S26" s="30"/>
      <c r="T26" s="32">
        <v>16</v>
      </c>
      <c r="U26" s="483"/>
      <c r="V26" s="484"/>
      <c r="W26" s="484"/>
      <c r="X26" s="491"/>
      <c r="Y26" s="36">
        <f t="shared" si="0"/>
        <v>0</v>
      </c>
    </row>
    <row r="27" spans="1:25" ht="15.6" customHeight="1">
      <c r="A27" s="43">
        <v>12</v>
      </c>
      <c r="B27" s="124" t="s">
        <v>26</v>
      </c>
      <c r="C27" s="425">
        <v>1205</v>
      </c>
      <c r="D27" s="427"/>
      <c r="E27" s="425" t="s">
        <v>27</v>
      </c>
      <c r="F27" s="427"/>
      <c r="G27" s="45">
        <v>11.3</v>
      </c>
      <c r="H27" s="438"/>
      <c r="I27" s="439"/>
      <c r="J27" s="439"/>
      <c r="K27" s="440"/>
      <c r="L27" s="18">
        <f t="shared" si="1"/>
        <v>0</v>
      </c>
      <c r="M27" s="19"/>
      <c r="N27" s="54">
        <v>500</v>
      </c>
      <c r="O27" s="492" t="s">
        <v>48</v>
      </c>
      <c r="P27" s="493"/>
      <c r="Q27" s="494"/>
      <c r="R27" s="16" t="s">
        <v>49</v>
      </c>
      <c r="S27" s="16">
        <v>20</v>
      </c>
      <c r="T27" s="63">
        <v>12</v>
      </c>
      <c r="U27" s="495"/>
      <c r="V27" s="496"/>
      <c r="W27" s="496"/>
      <c r="X27" s="497"/>
      <c r="Y27" s="18">
        <f t="shared" si="0"/>
        <v>0</v>
      </c>
    </row>
    <row r="28" spans="1:25" ht="15.6" customHeight="1">
      <c r="A28" s="24">
        <v>13</v>
      </c>
      <c r="B28" s="122" t="s">
        <v>30</v>
      </c>
      <c r="C28" s="409">
        <v>1202</v>
      </c>
      <c r="D28" s="410"/>
      <c r="E28" s="409" t="s">
        <v>27</v>
      </c>
      <c r="F28" s="410"/>
      <c r="G28" s="26">
        <v>6.4</v>
      </c>
      <c r="H28" s="411"/>
      <c r="I28" s="412"/>
      <c r="J28" s="412"/>
      <c r="K28" s="413"/>
      <c r="L28" s="27">
        <f t="shared" si="1"/>
        <v>0</v>
      </c>
      <c r="M28" s="19"/>
      <c r="N28" s="28">
        <v>502</v>
      </c>
      <c r="O28" s="414" t="s">
        <v>50</v>
      </c>
      <c r="P28" s="415"/>
      <c r="Q28" s="416"/>
      <c r="R28" s="31" t="s">
        <v>51</v>
      </c>
      <c r="S28" s="42">
        <v>20</v>
      </c>
      <c r="T28" s="52">
        <v>6</v>
      </c>
      <c r="U28" s="484"/>
      <c r="V28" s="484"/>
      <c r="W28" s="484"/>
      <c r="X28" s="485"/>
      <c r="Y28" s="36">
        <f t="shared" si="0"/>
        <v>0</v>
      </c>
    </row>
    <row r="29" spans="1:25" ht="15.6" customHeight="1">
      <c r="A29" s="24">
        <v>14</v>
      </c>
      <c r="B29" s="122" t="s">
        <v>52</v>
      </c>
      <c r="C29" s="409">
        <v>1212</v>
      </c>
      <c r="D29" s="410"/>
      <c r="E29" s="409">
        <v>50</v>
      </c>
      <c r="F29" s="410"/>
      <c r="G29" s="48">
        <v>3.14</v>
      </c>
      <c r="H29" s="411"/>
      <c r="I29" s="412"/>
      <c r="J29" s="412"/>
      <c r="K29" s="413"/>
      <c r="L29" s="27">
        <f t="shared" si="1"/>
        <v>0</v>
      </c>
      <c r="M29" s="19"/>
      <c r="N29" s="54">
        <v>510</v>
      </c>
      <c r="O29" s="486" t="s">
        <v>53</v>
      </c>
      <c r="P29" s="487"/>
      <c r="Q29" s="488"/>
      <c r="R29" s="16" t="s">
        <v>49</v>
      </c>
      <c r="S29" s="16">
        <v>20</v>
      </c>
      <c r="T29" s="17">
        <v>12</v>
      </c>
      <c r="U29" s="477"/>
      <c r="V29" s="478"/>
      <c r="W29" s="478"/>
      <c r="X29" s="498"/>
      <c r="Y29" s="138">
        <f t="shared" ref="Y29:Y32" si="2">IF(U29="不要",0,T29*U29)</f>
        <v>0</v>
      </c>
    </row>
    <row r="30" spans="1:25" ht="15.6" customHeight="1">
      <c r="A30" s="24">
        <v>137</v>
      </c>
      <c r="B30" s="125" t="s">
        <v>36</v>
      </c>
      <c r="C30" s="409">
        <v>1200</v>
      </c>
      <c r="D30" s="410"/>
      <c r="E30" s="409">
        <v>50</v>
      </c>
      <c r="F30" s="410"/>
      <c r="G30" s="50">
        <v>1.2</v>
      </c>
      <c r="H30" s="411"/>
      <c r="I30" s="412"/>
      <c r="J30" s="412"/>
      <c r="K30" s="413"/>
      <c r="L30" s="27">
        <f t="shared" si="1"/>
        <v>0</v>
      </c>
      <c r="M30" s="19"/>
      <c r="N30" s="64">
        <v>512</v>
      </c>
      <c r="O30" s="502" t="s">
        <v>54</v>
      </c>
      <c r="P30" s="503"/>
      <c r="Q30" s="504"/>
      <c r="R30" s="25" t="s">
        <v>51</v>
      </c>
      <c r="S30" s="25">
        <v>20</v>
      </c>
      <c r="T30" s="26">
        <v>6</v>
      </c>
      <c r="U30" s="505"/>
      <c r="V30" s="506"/>
      <c r="W30" s="506"/>
      <c r="X30" s="507"/>
      <c r="Y30" s="139">
        <f t="shared" si="2"/>
        <v>0</v>
      </c>
    </row>
    <row r="31" spans="1:25" ht="15.6" customHeight="1">
      <c r="A31" s="35">
        <v>130</v>
      </c>
      <c r="B31" s="126" t="s">
        <v>39</v>
      </c>
      <c r="C31" s="420">
        <v>1200</v>
      </c>
      <c r="D31" s="421"/>
      <c r="E31" s="489" ph="1"/>
      <c r="F31" s="490"/>
      <c r="G31" s="52">
        <v>11.2</v>
      </c>
      <c r="H31" s="450"/>
      <c r="I31" s="451"/>
      <c r="J31" s="451"/>
      <c r="K31" s="452"/>
      <c r="L31" s="36">
        <f t="shared" si="1"/>
        <v>0</v>
      </c>
      <c r="M31" s="19"/>
      <c r="N31" s="28">
        <v>514</v>
      </c>
      <c r="O31" s="480" t="s">
        <v>55</v>
      </c>
      <c r="P31" s="481"/>
      <c r="Q31" s="482"/>
      <c r="R31" s="31" t="s">
        <v>56</v>
      </c>
      <c r="S31" s="31"/>
      <c r="T31" s="32">
        <v>1.2</v>
      </c>
      <c r="U31" s="483"/>
      <c r="V31" s="484"/>
      <c r="W31" s="484"/>
      <c r="X31" s="485"/>
      <c r="Y31" s="140">
        <f t="shared" si="2"/>
        <v>0</v>
      </c>
    </row>
    <row r="32" spans="1:25" ht="15.6" customHeight="1">
      <c r="A32" s="43">
        <v>15</v>
      </c>
      <c r="B32" s="124" t="s">
        <v>26</v>
      </c>
      <c r="C32" s="425" t="s">
        <v>57</v>
      </c>
      <c r="D32" s="427"/>
      <c r="E32" s="44" t="s">
        <v>27</v>
      </c>
      <c r="F32" s="65"/>
      <c r="G32" s="45">
        <v>9.1</v>
      </c>
      <c r="H32" s="438"/>
      <c r="I32" s="439"/>
      <c r="J32" s="439"/>
      <c r="K32" s="440"/>
      <c r="L32" s="18">
        <f t="shared" si="1"/>
        <v>0</v>
      </c>
      <c r="M32" s="19"/>
      <c r="N32" s="499" t="s">
        <v>58</v>
      </c>
      <c r="O32" s="500"/>
      <c r="P32" s="500"/>
      <c r="Q32" s="500"/>
      <c r="R32" s="500"/>
      <c r="S32" s="500"/>
      <c r="T32" s="500"/>
      <c r="U32" s="500"/>
      <c r="V32" s="500"/>
      <c r="W32" s="500"/>
      <c r="X32" s="501"/>
      <c r="Y32" s="141">
        <f t="shared" si="2"/>
        <v>0</v>
      </c>
    </row>
    <row r="33" spans="1:26" ht="15.6" customHeight="1">
      <c r="A33" s="24">
        <v>16</v>
      </c>
      <c r="B33" s="122" t="s">
        <v>30</v>
      </c>
      <c r="C33" s="409" t="s">
        <v>59</v>
      </c>
      <c r="D33" s="410"/>
      <c r="E33" s="25" t="s">
        <v>27</v>
      </c>
      <c r="F33" s="68"/>
      <c r="G33" s="26">
        <v>5.3</v>
      </c>
      <c r="H33" s="411"/>
      <c r="I33" s="412"/>
      <c r="J33" s="412"/>
      <c r="K33" s="413"/>
      <c r="L33" s="27">
        <f t="shared" si="1"/>
        <v>0</v>
      </c>
      <c r="M33" s="19"/>
      <c r="N33" s="43">
        <v>254</v>
      </c>
      <c r="O33" s="425" t="s">
        <v>60</v>
      </c>
      <c r="P33" s="426"/>
      <c r="Q33" s="174"/>
      <c r="R33" s="66">
        <v>1800</v>
      </c>
      <c r="S33" s="66">
        <v>5</v>
      </c>
      <c r="T33" s="67">
        <v>5.26</v>
      </c>
      <c r="U33" s="477"/>
      <c r="V33" s="478"/>
      <c r="W33" s="478"/>
      <c r="X33" s="498"/>
      <c r="Y33" s="142">
        <f>T33*U33</f>
        <v>0</v>
      </c>
    </row>
    <row r="34" spans="1:26" ht="15.6" customHeight="1">
      <c r="A34" s="24">
        <v>17</v>
      </c>
      <c r="B34" s="122" t="s">
        <v>33</v>
      </c>
      <c r="C34" s="409" t="s">
        <v>61</v>
      </c>
      <c r="D34" s="410"/>
      <c r="E34" s="409">
        <v>50</v>
      </c>
      <c r="F34" s="410"/>
      <c r="G34" s="26">
        <v>2.8</v>
      </c>
      <c r="H34" s="411"/>
      <c r="I34" s="412"/>
      <c r="J34" s="412"/>
      <c r="K34" s="413"/>
      <c r="L34" s="27">
        <f t="shared" si="1"/>
        <v>0</v>
      </c>
      <c r="M34" s="19"/>
      <c r="N34" s="24">
        <v>255</v>
      </c>
      <c r="O34" s="409" t="s">
        <v>60</v>
      </c>
      <c r="P34" s="508"/>
      <c r="Q34" s="69"/>
      <c r="R34" s="25">
        <v>1500</v>
      </c>
      <c r="S34" s="25">
        <v>5</v>
      </c>
      <c r="T34" s="26">
        <v>4.46</v>
      </c>
      <c r="U34" s="505"/>
      <c r="V34" s="506"/>
      <c r="W34" s="506"/>
      <c r="X34" s="507"/>
      <c r="Y34" s="143">
        <f>ABS(T34*U34)</f>
        <v>0</v>
      </c>
    </row>
    <row r="35" spans="1:26" ht="15.6" customHeight="1">
      <c r="A35" s="24">
        <v>138</v>
      </c>
      <c r="B35" s="125" t="s">
        <v>36</v>
      </c>
      <c r="C35" s="409">
        <v>900</v>
      </c>
      <c r="D35" s="410"/>
      <c r="E35" s="409">
        <v>50</v>
      </c>
      <c r="F35" s="410"/>
      <c r="G35" s="50">
        <v>0.9</v>
      </c>
      <c r="H35" s="411"/>
      <c r="I35" s="412"/>
      <c r="J35" s="412"/>
      <c r="K35" s="413"/>
      <c r="L35" s="27">
        <f t="shared" si="1"/>
        <v>0</v>
      </c>
      <c r="M35" s="19"/>
      <c r="N35" s="24">
        <v>256</v>
      </c>
      <c r="O35" s="409" t="s">
        <v>60</v>
      </c>
      <c r="P35" s="508"/>
      <c r="Q35" s="69"/>
      <c r="R35" s="25">
        <v>1200</v>
      </c>
      <c r="S35" s="25">
        <v>5</v>
      </c>
      <c r="T35" s="26">
        <v>3.7</v>
      </c>
      <c r="U35" s="505"/>
      <c r="V35" s="506"/>
      <c r="W35" s="506"/>
      <c r="X35" s="507"/>
      <c r="Y35" s="143">
        <f t="shared" ref="Y35:Y37" si="3">ABS(T35*U35)</f>
        <v>0</v>
      </c>
    </row>
    <row r="36" spans="1:26" ht="15.6" customHeight="1">
      <c r="A36" s="35">
        <v>131</v>
      </c>
      <c r="B36" s="127" t="s">
        <v>39</v>
      </c>
      <c r="C36" s="420">
        <v>900</v>
      </c>
      <c r="D36" s="421"/>
      <c r="E36" s="489" ph="1"/>
      <c r="F36" s="490"/>
      <c r="G36" s="52">
        <v>10.3</v>
      </c>
      <c r="H36" s="450"/>
      <c r="I36" s="451"/>
      <c r="J36" s="451"/>
      <c r="K36" s="452"/>
      <c r="L36" s="36">
        <f t="shared" si="1"/>
        <v>0</v>
      </c>
      <c r="M36" s="19"/>
      <c r="N36" s="24">
        <v>257</v>
      </c>
      <c r="O36" s="409" t="s">
        <v>60</v>
      </c>
      <c r="P36" s="508"/>
      <c r="Q36" s="69"/>
      <c r="R36" s="25">
        <v>900</v>
      </c>
      <c r="S36" s="25">
        <v>5</v>
      </c>
      <c r="T36" s="26">
        <v>2.92</v>
      </c>
      <c r="U36" s="505"/>
      <c r="V36" s="506"/>
      <c r="W36" s="506"/>
      <c r="X36" s="507"/>
      <c r="Y36" s="143">
        <f t="shared" si="3"/>
        <v>0</v>
      </c>
    </row>
    <row r="37" spans="1:26" ht="15.6" customHeight="1">
      <c r="A37" s="15">
        <v>28</v>
      </c>
      <c r="B37" s="121" t="s">
        <v>126</v>
      </c>
      <c r="C37" s="425" t="s">
        <v>62</v>
      </c>
      <c r="D37" s="427"/>
      <c r="E37" s="425" t="s">
        <v>63</v>
      </c>
      <c r="F37" s="427"/>
      <c r="G37" s="17">
        <v>13.5</v>
      </c>
      <c r="H37" s="438"/>
      <c r="I37" s="439"/>
      <c r="J37" s="439"/>
      <c r="K37" s="440"/>
      <c r="L37" s="18">
        <f t="shared" si="1"/>
        <v>0</v>
      </c>
      <c r="M37" s="19"/>
      <c r="N37" s="70">
        <v>258</v>
      </c>
      <c r="O37" s="509" t="s">
        <v>60</v>
      </c>
      <c r="P37" s="510"/>
      <c r="Q37" s="72"/>
      <c r="R37" s="73">
        <v>600</v>
      </c>
      <c r="S37" s="73">
        <v>5</v>
      </c>
      <c r="T37" s="74">
        <v>2.14</v>
      </c>
      <c r="U37" s="511"/>
      <c r="V37" s="512"/>
      <c r="W37" s="512"/>
      <c r="X37" s="513"/>
      <c r="Y37" s="143">
        <f t="shared" si="3"/>
        <v>0</v>
      </c>
    </row>
    <row r="38" spans="1:26" ht="15.6" customHeight="1">
      <c r="A38" s="24">
        <v>21</v>
      </c>
      <c r="B38" s="77" t="s">
        <v>64</v>
      </c>
      <c r="C38" s="409"/>
      <c r="D38" s="410"/>
      <c r="E38" s="409" t="s">
        <v>63</v>
      </c>
      <c r="F38" s="410"/>
      <c r="G38" s="26">
        <v>14</v>
      </c>
      <c r="H38" s="411"/>
      <c r="I38" s="412"/>
      <c r="J38" s="412"/>
      <c r="K38" s="413"/>
      <c r="L38" s="27">
        <f t="shared" si="1"/>
        <v>0</v>
      </c>
      <c r="M38" s="19"/>
      <c r="N38" s="78">
        <v>3003</v>
      </c>
      <c r="O38" s="486" t="s">
        <v>65</v>
      </c>
      <c r="P38" s="487"/>
      <c r="Q38" s="55"/>
      <c r="R38" s="79" t="s">
        <v>132</v>
      </c>
      <c r="S38" s="44">
        <v>100</v>
      </c>
      <c r="T38" s="80">
        <v>0</v>
      </c>
      <c r="U38" s="514"/>
      <c r="V38" s="515"/>
      <c r="W38" s="515"/>
      <c r="X38" s="516"/>
      <c r="Y38" s="144">
        <f>ABS(T39*U39)</f>
        <v>0</v>
      </c>
    </row>
    <row r="39" spans="1:26" ht="15.6" customHeight="1">
      <c r="A39" s="24">
        <v>118</v>
      </c>
      <c r="B39" s="122" t="s">
        <v>125</v>
      </c>
      <c r="C39" s="517"/>
      <c r="D39" s="518"/>
      <c r="E39" s="519"/>
      <c r="F39" s="520"/>
      <c r="G39" s="26">
        <v>3.8</v>
      </c>
      <c r="H39" s="521"/>
      <c r="I39" s="522"/>
      <c r="J39" s="522"/>
      <c r="K39" s="523"/>
      <c r="L39" s="27">
        <f t="shared" si="1"/>
        <v>0</v>
      </c>
      <c r="M39" s="19"/>
      <c r="N39" s="81">
        <v>182</v>
      </c>
      <c r="O39" s="524" t="s">
        <v>67</v>
      </c>
      <c r="P39" s="525"/>
      <c r="Q39" s="82"/>
      <c r="R39" s="83"/>
      <c r="S39" s="84">
        <v>50</v>
      </c>
      <c r="T39" s="85">
        <v>0.4</v>
      </c>
      <c r="U39" s="526"/>
      <c r="V39" s="527"/>
      <c r="W39" s="527"/>
      <c r="X39" s="528"/>
      <c r="Y39" s="144">
        <f>ABS(T40*U40)</f>
        <v>0</v>
      </c>
    </row>
    <row r="40" spans="1:26" ht="15.6" customHeight="1">
      <c r="A40" s="28">
        <v>22</v>
      </c>
      <c r="B40" s="86" t="s">
        <v>68</v>
      </c>
      <c r="C40" s="529"/>
      <c r="D40" s="530"/>
      <c r="E40" s="489" ph="1"/>
      <c r="F40" s="490"/>
      <c r="G40" s="32">
        <v>24</v>
      </c>
      <c r="H40" s="422"/>
      <c r="I40" s="423"/>
      <c r="J40" s="423"/>
      <c r="K40" s="424"/>
      <c r="L40" s="36">
        <f t="shared" si="1"/>
        <v>0</v>
      </c>
      <c r="M40" s="19"/>
      <c r="N40" s="53">
        <v>122</v>
      </c>
      <c r="O40" s="474" t="s">
        <v>69</v>
      </c>
      <c r="P40" s="475"/>
      <c r="Q40" s="87"/>
      <c r="R40" s="88" t="s">
        <v>70</v>
      </c>
      <c r="S40" s="40"/>
      <c r="T40" s="41">
        <v>20</v>
      </c>
      <c r="U40" s="531"/>
      <c r="V40" s="532"/>
      <c r="W40" s="532"/>
      <c r="X40" s="533"/>
      <c r="Y40" s="144">
        <f>ABS(T41*U41)</f>
        <v>0</v>
      </c>
    </row>
    <row r="41" spans="1:26" ht="15.6" customHeight="1">
      <c r="A41" s="89">
        <v>121</v>
      </c>
      <c r="B41" s="90" t="s">
        <v>71</v>
      </c>
      <c r="C41" s="88" t="s">
        <v>72</v>
      </c>
      <c r="D41" s="169"/>
      <c r="E41" s="534">
        <v>50</v>
      </c>
      <c r="F41" s="535"/>
      <c r="G41" s="41">
        <v>3.02</v>
      </c>
      <c r="H41" s="536"/>
      <c r="I41" s="537"/>
      <c r="J41" s="537"/>
      <c r="K41" s="538"/>
      <c r="L41" s="36">
        <f t="shared" si="1"/>
        <v>0</v>
      </c>
      <c r="M41" s="19"/>
      <c r="N41" s="15">
        <v>227</v>
      </c>
      <c r="O41" s="492" t="s">
        <v>73</v>
      </c>
      <c r="P41" s="487"/>
      <c r="Q41" s="62"/>
      <c r="R41" s="91" t="s">
        <v>251</v>
      </c>
      <c r="S41" s="92"/>
      <c r="T41" s="93">
        <v>2.7</v>
      </c>
      <c r="U41" s="477"/>
      <c r="V41" s="478"/>
      <c r="W41" s="478"/>
      <c r="X41" s="498"/>
      <c r="Y41" s="145">
        <f>ABS(T42*U42)</f>
        <v>0</v>
      </c>
    </row>
    <row r="42" spans="1:26" ht="15.6" customHeight="1">
      <c r="A42" s="60">
        <v>393</v>
      </c>
      <c r="B42" s="128" t="s">
        <v>74</v>
      </c>
      <c r="C42" s="44" t="s">
        <v>75</v>
      </c>
      <c r="D42" s="37"/>
      <c r="E42" s="519"/>
      <c r="F42" s="520"/>
      <c r="G42" s="45">
        <v>6.6</v>
      </c>
      <c r="H42" s="438"/>
      <c r="I42" s="439"/>
      <c r="J42" s="439"/>
      <c r="K42" s="440"/>
      <c r="L42" s="18">
        <f t="shared" si="1"/>
        <v>0</v>
      </c>
      <c r="M42" s="19"/>
      <c r="N42" s="94"/>
      <c r="O42" s="414" t="s">
        <v>76</v>
      </c>
      <c r="P42" s="415"/>
      <c r="Q42" s="29"/>
      <c r="R42" s="95" t="s">
        <v>77</v>
      </c>
      <c r="S42" s="96">
        <v>0</v>
      </c>
      <c r="T42" s="97">
        <v>3</v>
      </c>
      <c r="U42" s="483"/>
      <c r="V42" s="484"/>
      <c r="W42" s="484"/>
      <c r="X42" s="485"/>
      <c r="Y42" s="146">
        <f>ABS(T43*U43*W43)</f>
        <v>0</v>
      </c>
    </row>
    <row r="43" spans="1:26" ht="15.6" customHeight="1">
      <c r="A43" s="28">
        <v>394</v>
      </c>
      <c r="B43" s="126" t="s">
        <v>78</v>
      </c>
      <c r="C43" s="31" t="s">
        <v>79</v>
      </c>
      <c r="D43" s="42"/>
      <c r="E43" s="489" ph="1"/>
      <c r="F43" s="490"/>
      <c r="G43" s="32">
        <v>3.4</v>
      </c>
      <c r="H43" s="411"/>
      <c r="I43" s="412"/>
      <c r="J43" s="412"/>
      <c r="K43" s="413"/>
      <c r="L43" s="36">
        <f t="shared" si="1"/>
        <v>0</v>
      </c>
      <c r="M43" s="19"/>
      <c r="N43" s="60"/>
      <c r="O43" s="486" t="s">
        <v>80</v>
      </c>
      <c r="P43" s="487"/>
      <c r="Q43" s="55"/>
      <c r="R43" s="44" t="s">
        <v>81</v>
      </c>
      <c r="S43" s="61"/>
      <c r="T43" s="45">
        <v>74.8</v>
      </c>
      <c r="U43" s="57"/>
      <c r="V43" s="203" t="s">
        <v>82</v>
      </c>
      <c r="W43" s="58"/>
      <c r="X43" s="206" t="s">
        <v>83</v>
      </c>
      <c r="Y43" s="147">
        <f>ABS(T43*U43*W43)</f>
        <v>0</v>
      </c>
    </row>
    <row r="44" spans="1:26" ht="15.6" customHeight="1">
      <c r="A44" s="43">
        <v>200</v>
      </c>
      <c r="B44" s="121" t="s">
        <v>84</v>
      </c>
      <c r="C44" s="16" t="s">
        <v>85</v>
      </c>
      <c r="D44" s="37"/>
      <c r="E44" s="519"/>
      <c r="F44" s="520"/>
      <c r="G44" s="17">
        <v>0.8</v>
      </c>
      <c r="H44" s="438"/>
      <c r="I44" s="439"/>
      <c r="J44" s="439"/>
      <c r="K44" s="440"/>
      <c r="L44" s="18">
        <f t="shared" si="1"/>
        <v>0</v>
      </c>
      <c r="M44" s="19"/>
      <c r="N44" s="98"/>
      <c r="O44" s="539" t="s">
        <v>80</v>
      </c>
      <c r="P44" s="540"/>
      <c r="Q44" s="99"/>
      <c r="R44" s="73" t="s">
        <v>86</v>
      </c>
      <c r="S44" s="100"/>
      <c r="T44" s="74">
        <v>85</v>
      </c>
      <c r="U44" s="75"/>
      <c r="V44" s="204" t="s">
        <v>82</v>
      </c>
      <c r="W44" s="76"/>
      <c r="X44" s="207" t="s">
        <v>83</v>
      </c>
      <c r="Y44" s="146">
        <f>ABS(T44*U44*W44)</f>
        <v>0</v>
      </c>
    </row>
    <row r="45" spans="1:26" ht="15.6" customHeight="1">
      <c r="A45" s="24">
        <v>201</v>
      </c>
      <c r="B45" s="122" t="s">
        <v>87</v>
      </c>
      <c r="C45" s="25" t="s">
        <v>88</v>
      </c>
      <c r="D45" s="68"/>
      <c r="E45" s="519"/>
      <c r="F45" s="520"/>
      <c r="G45" s="26">
        <v>0.9</v>
      </c>
      <c r="H45" s="411"/>
      <c r="I45" s="412"/>
      <c r="J45" s="412"/>
      <c r="K45" s="413"/>
      <c r="L45" s="27">
        <f t="shared" si="1"/>
        <v>0</v>
      </c>
      <c r="M45" s="19"/>
      <c r="N45" s="28"/>
      <c r="O45" s="414" t="s">
        <v>80</v>
      </c>
      <c r="P45" s="415"/>
      <c r="Q45" s="29"/>
      <c r="R45" s="101"/>
      <c r="S45" s="30"/>
      <c r="T45" s="168"/>
      <c r="U45" s="33"/>
      <c r="V45" s="205" t="s">
        <v>82</v>
      </c>
      <c r="W45" s="34"/>
      <c r="X45" s="208" t="s">
        <v>83</v>
      </c>
      <c r="Y45" s="146"/>
    </row>
    <row r="46" spans="1:26" ht="15.6" customHeight="1">
      <c r="A46" s="24">
        <v>202</v>
      </c>
      <c r="B46" s="122" t="s">
        <v>89</v>
      </c>
      <c r="C46" s="25" t="s">
        <v>90</v>
      </c>
      <c r="D46" s="68"/>
      <c r="E46" s="519"/>
      <c r="F46" s="520"/>
      <c r="G46" s="26">
        <v>1</v>
      </c>
      <c r="H46" s="411"/>
      <c r="I46" s="412"/>
      <c r="J46" s="412"/>
      <c r="K46" s="413"/>
      <c r="L46" s="27">
        <f t="shared" si="1"/>
        <v>0</v>
      </c>
      <c r="M46" s="19"/>
      <c r="N46" s="548" t="s">
        <v>91</v>
      </c>
      <c r="O46" s="549"/>
      <c r="P46" s="549"/>
      <c r="Q46" s="549"/>
      <c r="R46" s="549"/>
      <c r="S46" s="549"/>
      <c r="T46" s="550"/>
      <c r="U46" s="551" t="s">
        <v>92</v>
      </c>
      <c r="V46" s="552"/>
      <c r="W46" s="552"/>
      <c r="X46" s="553"/>
      <c r="Y46" s="148">
        <f>IF(AND(R47=2,R48=1200),(42+16+16)*U47,IF(AND(R47=2,R48=900),(42+15.8+16)*U47,IF(AND(R47=2,R48=600),(42+14.4+16)*U47,0)))</f>
        <v>0</v>
      </c>
      <c r="Z46" s="117">
        <f>IF($R$47=2,IF($R$48=1200,(50+8+16+8)*$U$47,IF($R$48=900,(50+7.8+16+8)*$U$47,IF($R$48=600,(50+6.4+16+8)*$U$47,"error"))),0)</f>
        <v>0</v>
      </c>
    </row>
    <row r="47" spans="1:26" ht="15.6" customHeight="1">
      <c r="A47" s="24">
        <v>203</v>
      </c>
      <c r="B47" s="122" t="s">
        <v>93</v>
      </c>
      <c r="C47" s="25" t="s">
        <v>94</v>
      </c>
      <c r="D47" s="68"/>
      <c r="E47" s="519"/>
      <c r="F47" s="520"/>
      <c r="G47" s="26">
        <v>1.1000000000000001</v>
      </c>
      <c r="H47" s="411"/>
      <c r="I47" s="412"/>
      <c r="J47" s="412"/>
      <c r="K47" s="413"/>
      <c r="L47" s="27">
        <f t="shared" si="1"/>
        <v>0</v>
      </c>
      <c r="M47" s="19"/>
      <c r="N47" s="305"/>
      <c r="O47" s="306" t="s">
        <v>95</v>
      </c>
      <c r="P47" s="307"/>
      <c r="Q47" s="308" t="s">
        <v>147</v>
      </c>
      <c r="R47" s="309"/>
      <c r="S47" s="554" t="s">
        <v>96</v>
      </c>
      <c r="T47" s="555"/>
      <c r="U47" s="556"/>
      <c r="V47" s="557"/>
      <c r="W47" s="557"/>
      <c r="X47" s="102" t="s">
        <v>97</v>
      </c>
      <c r="Y47" s="149">
        <f>IF(AND(R47=3,R48=1200),(80+16+8+24)*U47,IF(AND(R47=3,R48=900),(80+15.6+8+24)*U47,IF(AND(R47=3,R48=600),(80+12.8+8+24)*U47,0)))</f>
        <v>0</v>
      </c>
      <c r="Z47" s="117">
        <f>IF($R$47=3,IF($R$48=1200,(80+16+24+8)*$U$47,IF($R$48=900,(80+15.6+24+8)*$U$47,IF($R$48=600,(80+12.8+24+8)*$U$47,"error"))),0)</f>
        <v>0</v>
      </c>
    </row>
    <row r="48" spans="1:26" ht="15.6" customHeight="1">
      <c r="A48" s="24">
        <v>204</v>
      </c>
      <c r="B48" s="122" t="s">
        <v>98</v>
      </c>
      <c r="C48" s="25" t="s">
        <v>99</v>
      </c>
      <c r="D48" s="68"/>
      <c r="E48" s="519"/>
      <c r="F48" s="520"/>
      <c r="G48" s="26">
        <v>1.2</v>
      </c>
      <c r="H48" s="411"/>
      <c r="I48" s="412"/>
      <c r="J48" s="412"/>
      <c r="K48" s="413"/>
      <c r="L48" s="27">
        <f t="shared" si="1"/>
        <v>0</v>
      </c>
      <c r="M48" s="19"/>
      <c r="N48" s="310"/>
      <c r="O48" s="311" t="s">
        <v>100</v>
      </c>
      <c r="P48" s="312"/>
      <c r="Q48" s="313" t="s">
        <v>147</v>
      </c>
      <c r="R48" s="314"/>
      <c r="S48" s="541" t="s">
        <v>101</v>
      </c>
      <c r="T48" s="542"/>
      <c r="U48" s="543"/>
      <c r="V48" s="544"/>
      <c r="W48" s="544"/>
      <c r="X48" s="545"/>
      <c r="Y48" s="150">
        <f>IF(AND(R47=4,R48=1200),(116+24+8+24)*U47,IF(AND(R47=4,R48=900),(116+23.4+8+24)*U47,IF(AND(R47=4,R48=600),(116+19.2+8+24)*U47,0)))</f>
        <v>0</v>
      </c>
      <c r="Z48" s="117">
        <f>IF($R$47=4,IF($R$48=1200,(116+24+24+8)*$U$47,IF($R$48=900,(116+23.4+24+8)*$U$47,IF($R$48=600,(116+23.4+24+8)*$U$47,"error"))),0)</f>
        <v>0</v>
      </c>
    </row>
    <row r="49" spans="1:25" ht="15.6" customHeight="1" thickBot="1">
      <c r="A49" s="24">
        <v>205</v>
      </c>
      <c r="B49" s="122" t="s">
        <v>102</v>
      </c>
      <c r="C49" s="25" t="s">
        <v>103</v>
      </c>
      <c r="D49" s="68"/>
      <c r="E49" s="519"/>
      <c r="F49" s="520"/>
      <c r="G49" s="26">
        <v>1.5</v>
      </c>
      <c r="H49" s="411"/>
      <c r="I49" s="412"/>
      <c r="J49" s="412"/>
      <c r="K49" s="413"/>
      <c r="L49" s="27">
        <f t="shared" si="1"/>
        <v>0</v>
      </c>
      <c r="M49" s="19"/>
      <c r="N49" s="304"/>
      <c r="O49" s="565" t="s">
        <v>257</v>
      </c>
      <c r="P49" s="566"/>
      <c r="Q49" s="566"/>
      <c r="R49" s="315"/>
      <c r="S49" s="546" t="s">
        <v>258</v>
      </c>
      <c r="T49" s="546"/>
      <c r="U49" s="546"/>
      <c r="V49" s="547"/>
      <c r="W49" s="558"/>
      <c r="X49" s="559"/>
      <c r="Y49" s="151">
        <f>IF($R$49="不要",IF(R47=-2,16*U47,-24*U47),0)</f>
        <v>0</v>
      </c>
    </row>
    <row r="50" spans="1:25" ht="15.6" customHeight="1" thickTop="1" thickBot="1">
      <c r="A50" s="24">
        <v>206</v>
      </c>
      <c r="B50" s="122" t="s">
        <v>104</v>
      </c>
      <c r="C50" s="25" t="s">
        <v>105</v>
      </c>
      <c r="D50" s="68"/>
      <c r="E50" s="519"/>
      <c r="F50" s="520"/>
      <c r="G50" s="26">
        <v>1.7</v>
      </c>
      <c r="H50" s="411"/>
      <c r="I50" s="412"/>
      <c r="J50" s="412"/>
      <c r="K50" s="413"/>
      <c r="L50" s="27">
        <f t="shared" si="1"/>
        <v>0</v>
      </c>
      <c r="M50" s="19"/>
      <c r="N50" s="580" t="s">
        <v>255</v>
      </c>
      <c r="O50" s="581"/>
      <c r="P50" s="581"/>
      <c r="Q50" s="581"/>
      <c r="R50" s="321" t="s">
        <v>256</v>
      </c>
      <c r="S50" s="582" t="s">
        <v>255</v>
      </c>
      <c r="T50" s="581"/>
      <c r="U50" s="581"/>
      <c r="V50" s="583"/>
      <c r="W50" s="584" t="s">
        <v>256</v>
      </c>
      <c r="X50" s="585"/>
      <c r="Y50" s="151">
        <f>IF($W$49="不要",-8*U47,0)</f>
        <v>0</v>
      </c>
    </row>
    <row r="51" spans="1:25" ht="15.6" customHeight="1" thickTop="1">
      <c r="A51" s="35">
        <v>207</v>
      </c>
      <c r="B51" s="123" t="s">
        <v>106</v>
      </c>
      <c r="C51" s="31" t="s">
        <v>107</v>
      </c>
      <c r="D51" s="71"/>
      <c r="E51" s="519"/>
      <c r="F51" s="520"/>
      <c r="G51" s="32">
        <v>2</v>
      </c>
      <c r="H51" s="422"/>
      <c r="I51" s="423"/>
      <c r="J51" s="423"/>
      <c r="K51" s="424"/>
      <c r="L51" s="36">
        <f t="shared" si="1"/>
        <v>0</v>
      </c>
      <c r="M51" s="19"/>
      <c r="N51" s="586"/>
      <c r="O51" s="587"/>
      <c r="P51" s="587"/>
      <c r="Q51" s="588"/>
      <c r="R51" s="316"/>
      <c r="S51" s="597"/>
      <c r="T51" s="587"/>
      <c r="U51" s="587"/>
      <c r="V51" s="588"/>
      <c r="W51" s="606"/>
      <c r="X51" s="607"/>
      <c r="Y51" s="151"/>
    </row>
    <row r="52" spans="1:25" ht="15.6" customHeight="1">
      <c r="A52" s="60">
        <v>411</v>
      </c>
      <c r="B52" s="129" t="s">
        <v>108</v>
      </c>
      <c r="C52" s="44" t="s">
        <v>109</v>
      </c>
      <c r="D52" s="65"/>
      <c r="E52" s="425">
        <v>50</v>
      </c>
      <c r="F52" s="427"/>
      <c r="G52" s="45">
        <v>1.37</v>
      </c>
      <c r="H52" s="438"/>
      <c r="I52" s="439"/>
      <c r="J52" s="439"/>
      <c r="K52" s="440"/>
      <c r="L52" s="18">
        <f t="shared" si="1"/>
        <v>0</v>
      </c>
      <c r="M52" s="19"/>
      <c r="N52" s="567"/>
      <c r="O52" s="568"/>
      <c r="P52" s="568"/>
      <c r="Q52" s="569"/>
      <c r="R52" s="317"/>
      <c r="S52" s="598"/>
      <c r="T52" s="568"/>
      <c r="U52" s="568"/>
      <c r="V52" s="569"/>
      <c r="W52" s="599"/>
      <c r="X52" s="600"/>
      <c r="Y52" s="151"/>
    </row>
    <row r="53" spans="1:25" ht="15.6" customHeight="1">
      <c r="A53" s="64">
        <v>401</v>
      </c>
      <c r="B53" s="125" t="s">
        <v>108</v>
      </c>
      <c r="C53" s="25" t="s">
        <v>110</v>
      </c>
      <c r="D53" s="68"/>
      <c r="E53" s="409">
        <v>50</v>
      </c>
      <c r="F53" s="410"/>
      <c r="G53" s="26">
        <v>2.73</v>
      </c>
      <c r="H53" s="411"/>
      <c r="I53" s="412"/>
      <c r="J53" s="412"/>
      <c r="K53" s="413"/>
      <c r="L53" s="27">
        <f t="shared" si="1"/>
        <v>0</v>
      </c>
      <c r="M53" s="19"/>
      <c r="N53" s="567"/>
      <c r="O53" s="568"/>
      <c r="P53" s="568"/>
      <c r="Q53" s="569"/>
      <c r="R53" s="317"/>
      <c r="S53" s="598"/>
      <c r="T53" s="568"/>
      <c r="U53" s="568"/>
      <c r="V53" s="569"/>
      <c r="W53" s="599"/>
      <c r="X53" s="600"/>
      <c r="Y53" s="151"/>
    </row>
    <row r="54" spans="1:25" ht="15.6" customHeight="1">
      <c r="A54" s="64">
        <v>402</v>
      </c>
      <c r="B54" s="125" t="s">
        <v>108</v>
      </c>
      <c r="C54" s="25" t="s">
        <v>111</v>
      </c>
      <c r="D54" s="68"/>
      <c r="E54" s="409">
        <v>50</v>
      </c>
      <c r="F54" s="410"/>
      <c r="G54" s="26">
        <v>4.0999999999999996</v>
      </c>
      <c r="H54" s="411"/>
      <c r="I54" s="412"/>
      <c r="J54" s="412"/>
      <c r="K54" s="413"/>
      <c r="L54" s="27">
        <f t="shared" si="1"/>
        <v>0</v>
      </c>
      <c r="M54" s="19"/>
      <c r="N54" s="567"/>
      <c r="O54" s="568"/>
      <c r="P54" s="568"/>
      <c r="Q54" s="569"/>
      <c r="R54" s="317"/>
      <c r="S54" s="598"/>
      <c r="T54" s="568"/>
      <c r="U54" s="568"/>
      <c r="V54" s="569"/>
      <c r="W54" s="599"/>
      <c r="X54" s="600"/>
      <c r="Y54" s="151"/>
    </row>
    <row r="55" spans="1:25" ht="15.6" customHeight="1">
      <c r="A55" s="64">
        <v>403</v>
      </c>
      <c r="B55" s="125" t="s">
        <v>108</v>
      </c>
      <c r="C55" s="25" t="s">
        <v>51</v>
      </c>
      <c r="D55" s="68"/>
      <c r="E55" s="409">
        <v>50</v>
      </c>
      <c r="F55" s="410"/>
      <c r="G55" s="26">
        <v>5.46</v>
      </c>
      <c r="H55" s="411"/>
      <c r="I55" s="412"/>
      <c r="J55" s="412"/>
      <c r="K55" s="413"/>
      <c r="L55" s="27">
        <f t="shared" si="1"/>
        <v>0</v>
      </c>
      <c r="M55" s="19"/>
      <c r="N55" s="567"/>
      <c r="O55" s="568"/>
      <c r="P55" s="568"/>
      <c r="Q55" s="569"/>
      <c r="R55" s="317"/>
      <c r="S55" s="598"/>
      <c r="T55" s="568"/>
      <c r="U55" s="568"/>
      <c r="V55" s="569"/>
      <c r="W55" s="599"/>
      <c r="X55" s="600"/>
      <c r="Y55" s="151"/>
    </row>
    <row r="56" spans="1:25" ht="15.6" customHeight="1">
      <c r="A56" s="64">
        <v>404</v>
      </c>
      <c r="B56" s="125" t="s">
        <v>108</v>
      </c>
      <c r="C56" s="25" t="s">
        <v>112</v>
      </c>
      <c r="D56" s="68"/>
      <c r="E56" s="409">
        <v>50</v>
      </c>
      <c r="F56" s="410"/>
      <c r="G56" s="26">
        <v>6.83</v>
      </c>
      <c r="H56" s="411"/>
      <c r="I56" s="412"/>
      <c r="J56" s="412"/>
      <c r="K56" s="413"/>
      <c r="L56" s="27">
        <f t="shared" si="1"/>
        <v>0</v>
      </c>
      <c r="M56" s="19"/>
      <c r="N56" s="567"/>
      <c r="O56" s="568"/>
      <c r="P56" s="568"/>
      <c r="Q56" s="569"/>
      <c r="R56" s="317"/>
      <c r="S56" s="598"/>
      <c r="T56" s="568"/>
      <c r="U56" s="568"/>
      <c r="V56" s="569"/>
      <c r="W56" s="599"/>
      <c r="X56" s="600"/>
      <c r="Y56" s="151"/>
    </row>
    <row r="57" spans="1:25" ht="15.6" customHeight="1">
      <c r="A57" s="64">
        <v>405</v>
      </c>
      <c r="B57" s="125" t="s">
        <v>108</v>
      </c>
      <c r="C57" s="25" t="s">
        <v>113</v>
      </c>
      <c r="D57" s="68"/>
      <c r="E57" s="409">
        <v>50</v>
      </c>
      <c r="F57" s="410"/>
      <c r="G57" s="26">
        <v>8.19</v>
      </c>
      <c r="H57" s="411"/>
      <c r="I57" s="412"/>
      <c r="J57" s="412"/>
      <c r="K57" s="413"/>
      <c r="L57" s="27">
        <f t="shared" si="1"/>
        <v>0</v>
      </c>
      <c r="M57" s="19"/>
      <c r="N57" s="567"/>
      <c r="O57" s="568"/>
      <c r="P57" s="568"/>
      <c r="Q57" s="569"/>
      <c r="R57" s="317"/>
      <c r="S57" s="598"/>
      <c r="T57" s="568"/>
      <c r="U57" s="568"/>
      <c r="V57" s="569"/>
      <c r="W57" s="599"/>
      <c r="X57" s="600"/>
      <c r="Y57" s="151"/>
    </row>
    <row r="58" spans="1:25" ht="15.6" customHeight="1">
      <c r="A58" s="64">
        <v>406</v>
      </c>
      <c r="B58" s="125" t="s">
        <v>108</v>
      </c>
      <c r="C58" s="25" t="s">
        <v>114</v>
      </c>
      <c r="D58" s="68"/>
      <c r="E58" s="409">
        <v>50</v>
      </c>
      <c r="F58" s="410"/>
      <c r="G58" s="26">
        <v>9.56</v>
      </c>
      <c r="H58" s="411"/>
      <c r="I58" s="412"/>
      <c r="J58" s="412"/>
      <c r="K58" s="413"/>
      <c r="L58" s="27">
        <f t="shared" si="1"/>
        <v>0</v>
      </c>
      <c r="M58" s="19"/>
      <c r="N58" s="567"/>
      <c r="O58" s="568"/>
      <c r="P58" s="568"/>
      <c r="Q58" s="569"/>
      <c r="R58" s="317"/>
      <c r="S58" s="598"/>
      <c r="T58" s="568"/>
      <c r="U58" s="568"/>
      <c r="V58" s="569"/>
      <c r="W58" s="599"/>
      <c r="X58" s="600"/>
      <c r="Y58" s="172"/>
    </row>
    <row r="59" spans="1:25" ht="15.6" customHeight="1" thickBot="1">
      <c r="A59" s="155">
        <v>407</v>
      </c>
      <c r="B59" s="156" t="s">
        <v>108</v>
      </c>
      <c r="C59" s="157" t="s">
        <v>49</v>
      </c>
      <c r="D59" s="158"/>
      <c r="E59" s="578">
        <v>50</v>
      </c>
      <c r="F59" s="579"/>
      <c r="G59" s="159">
        <v>10.92</v>
      </c>
      <c r="H59" s="411"/>
      <c r="I59" s="412"/>
      <c r="J59" s="412"/>
      <c r="K59" s="413"/>
      <c r="L59" s="27">
        <f t="shared" si="1"/>
        <v>0</v>
      </c>
      <c r="M59" s="19"/>
      <c r="N59" s="594"/>
      <c r="O59" s="595"/>
      <c r="P59" s="595"/>
      <c r="Q59" s="596"/>
      <c r="R59" s="320"/>
      <c r="S59" s="603"/>
      <c r="T59" s="604"/>
      <c r="U59" s="604"/>
      <c r="V59" s="605"/>
      <c r="W59" s="601"/>
      <c r="X59" s="602"/>
      <c r="Y59" s="173"/>
    </row>
    <row r="60" spans="1:25" ht="15.6" customHeight="1" thickTop="1" thickBot="1">
      <c r="A60" s="64">
        <v>408</v>
      </c>
      <c r="B60" s="125" t="s">
        <v>108</v>
      </c>
      <c r="C60" s="25" t="s">
        <v>115</v>
      </c>
      <c r="D60" s="68"/>
      <c r="E60" s="409">
        <v>50</v>
      </c>
      <c r="F60" s="410"/>
      <c r="G60" s="26">
        <v>12.29</v>
      </c>
      <c r="H60" s="411"/>
      <c r="I60" s="412"/>
      <c r="J60" s="412"/>
      <c r="K60" s="413"/>
      <c r="L60" s="27">
        <f t="shared" si="1"/>
        <v>0</v>
      </c>
      <c r="M60" s="19"/>
      <c r="N60" s="103" t="s">
        <v>116</v>
      </c>
      <c r="O60" s="116"/>
      <c r="P60" s="104"/>
      <c r="Q60" s="104"/>
      <c r="R60" s="105"/>
      <c r="S60" s="318" t="s">
        <v>127</v>
      </c>
      <c r="T60" s="132"/>
      <c r="U60" s="319"/>
      <c r="V60" s="570" t="str">
        <f>IF(SUM(L13:L61)+SUM(Y13:Y59)+SUM(L63:L64)=0,"",ROUNDUP(SUM(L13:L61)+SUM(Y13:Y59)+SUM(L63:L64),1))</f>
        <v/>
      </c>
      <c r="W60" s="571"/>
      <c r="X60" s="572"/>
      <c r="Y60" s="152"/>
    </row>
    <row r="61" spans="1:25" ht="15.6" customHeight="1" thickBot="1">
      <c r="A61" s="106">
        <v>409</v>
      </c>
      <c r="B61" s="131" t="s">
        <v>108</v>
      </c>
      <c r="C61" s="107" t="s">
        <v>117</v>
      </c>
      <c r="D61" s="154"/>
      <c r="E61" s="573">
        <v>50</v>
      </c>
      <c r="F61" s="574"/>
      <c r="G61" s="108">
        <v>13.65</v>
      </c>
      <c r="H61" s="562"/>
      <c r="I61" s="563"/>
      <c r="J61" s="563"/>
      <c r="K61" s="564"/>
      <c r="L61" s="109">
        <f>G61*H61</f>
        <v>0</v>
      </c>
      <c r="M61" s="19"/>
      <c r="N61" s="110" t="s">
        <v>118</v>
      </c>
      <c r="O61" s="116"/>
      <c r="P61" s="116"/>
      <c r="Q61" s="116"/>
      <c r="R61" s="116"/>
      <c r="S61" s="111" t="s">
        <v>119</v>
      </c>
      <c r="T61" s="130"/>
      <c r="U61" s="112"/>
      <c r="V61" s="575" t="str">
        <f>IF(OR(V60="",V60=0),"",ROUNDUP(V60/2500,0))</f>
        <v/>
      </c>
      <c r="W61" s="576"/>
      <c r="X61" s="577"/>
      <c r="Y61" s="153"/>
    </row>
    <row r="62" spans="1:25" ht="15.6" customHeight="1" thickBot="1">
      <c r="A62" s="589" t="s">
        <v>131</v>
      </c>
      <c r="B62" s="590"/>
      <c r="C62" s="590"/>
      <c r="D62" s="590"/>
      <c r="E62" s="590"/>
      <c r="F62" s="590"/>
      <c r="G62" s="590"/>
      <c r="H62" s="590"/>
      <c r="I62" s="590"/>
      <c r="J62" s="590"/>
      <c r="K62" s="591"/>
      <c r="L62" s="132"/>
      <c r="M62" s="19"/>
      <c r="N62" s="113" t="s">
        <v>120</v>
      </c>
      <c r="O62" s="116"/>
      <c r="P62" s="116"/>
      <c r="Q62" s="116"/>
      <c r="R62" s="116"/>
      <c r="S62" s="116"/>
      <c r="T62" s="116"/>
      <c r="U62" s="116"/>
      <c r="V62" s="116"/>
      <c r="W62" s="116"/>
      <c r="X62" s="116"/>
      <c r="Y62" s="6"/>
    </row>
    <row r="63" spans="1:25" ht="15.6" customHeight="1">
      <c r="A63" s="160">
        <v>416</v>
      </c>
      <c r="B63" s="161" t="s">
        <v>121</v>
      </c>
      <c r="C63" s="162" t="s">
        <v>110</v>
      </c>
      <c r="D63" s="170"/>
      <c r="E63" s="592"/>
      <c r="F63" s="593"/>
      <c r="G63" s="163">
        <v>2.8</v>
      </c>
      <c r="H63" s="400"/>
      <c r="I63" s="401"/>
      <c r="J63" s="401"/>
      <c r="K63" s="402"/>
      <c r="L63" s="114">
        <f>G63*H63</f>
        <v>0</v>
      </c>
      <c r="M63" s="19"/>
      <c r="N63" s="115" t="s">
        <v>122</v>
      </c>
      <c r="O63" s="116"/>
      <c r="P63" s="116"/>
      <c r="Q63" s="116"/>
      <c r="R63" s="116"/>
      <c r="S63" s="116"/>
      <c r="T63" s="116"/>
      <c r="U63" s="116"/>
      <c r="V63" s="116"/>
      <c r="W63" s="116"/>
      <c r="X63" s="116"/>
    </row>
    <row r="64" spans="1:25" ht="15.6" customHeight="1" thickBot="1">
      <c r="A64" s="164">
        <v>417</v>
      </c>
      <c r="B64" s="165" t="s">
        <v>123</v>
      </c>
      <c r="C64" s="166" t="s">
        <v>111</v>
      </c>
      <c r="D64" s="171"/>
      <c r="E64" s="560"/>
      <c r="F64" s="561"/>
      <c r="G64" s="167">
        <v>4.2</v>
      </c>
      <c r="H64" s="562"/>
      <c r="I64" s="563"/>
      <c r="J64" s="563"/>
      <c r="K64" s="564"/>
      <c r="L64" s="109">
        <f>G64*H64</f>
        <v>0</v>
      </c>
      <c r="M64" s="19"/>
      <c r="N64" s="113" t="s">
        <v>124</v>
      </c>
      <c r="O64" s="116"/>
      <c r="P64" s="116"/>
      <c r="Q64" s="116"/>
      <c r="R64" s="116"/>
      <c r="S64" s="116"/>
      <c r="T64" s="116"/>
      <c r="U64" s="116"/>
      <c r="V64" s="116"/>
      <c r="W64" s="116"/>
      <c r="X64" s="116"/>
    </row>
  </sheetData>
  <sheetProtection algorithmName="SHA-512" hashValue="AJPkBmwhKAEPrXpd1s7z8kbKymo1zEIIL2PiqDpASkcov1PjqoVqjQnUC0OCTrcUtWpjnHe3K03mC6mEqJyBCg==" saltValue="MzrtMlYxka8XQx3TQH95XQ==" spinCount="100000" sheet="1" formatCells="0" formatColumns="0" formatRows="0" insertColumns="0" insertRows="0" insertHyperlinks="0" deleteColumns="0" deleteRows="0" sort="0"/>
  <mergeCells count="257">
    <mergeCell ref="S55:V55"/>
    <mergeCell ref="S56:V56"/>
    <mergeCell ref="W58:X58"/>
    <mergeCell ref="W59:X59"/>
    <mergeCell ref="S57:V57"/>
    <mergeCell ref="S58:V58"/>
    <mergeCell ref="S59:V59"/>
    <mergeCell ref="W51:X51"/>
    <mergeCell ref="W52:X52"/>
    <mergeCell ref="W53:X53"/>
    <mergeCell ref="W54:X54"/>
    <mergeCell ref="W55:X55"/>
    <mergeCell ref="W56:X56"/>
    <mergeCell ref="W57:X57"/>
    <mergeCell ref="N50:Q50"/>
    <mergeCell ref="S50:V50"/>
    <mergeCell ref="W50:X50"/>
    <mergeCell ref="N51:Q51"/>
    <mergeCell ref="N52:Q52"/>
    <mergeCell ref="A62:K62"/>
    <mergeCell ref="E63:F63"/>
    <mergeCell ref="H63:K63"/>
    <mergeCell ref="E52:F52"/>
    <mergeCell ref="H52:K52"/>
    <mergeCell ref="E53:F53"/>
    <mergeCell ref="H53:K53"/>
    <mergeCell ref="E50:F50"/>
    <mergeCell ref="H50:K50"/>
    <mergeCell ref="E51:F51"/>
    <mergeCell ref="H51:K51"/>
    <mergeCell ref="N56:Q56"/>
    <mergeCell ref="N57:Q57"/>
    <mergeCell ref="N58:Q58"/>
    <mergeCell ref="N59:Q59"/>
    <mergeCell ref="S51:V51"/>
    <mergeCell ref="S52:V52"/>
    <mergeCell ref="S53:V53"/>
    <mergeCell ref="S54:V54"/>
    <mergeCell ref="E64:F64"/>
    <mergeCell ref="H64:K64"/>
    <mergeCell ref="O49:Q49"/>
    <mergeCell ref="N53:Q53"/>
    <mergeCell ref="N54:Q54"/>
    <mergeCell ref="N55:Q55"/>
    <mergeCell ref="E60:F60"/>
    <mergeCell ref="H60:K60"/>
    <mergeCell ref="V60:X60"/>
    <mergeCell ref="E61:F61"/>
    <mergeCell ref="H61:K61"/>
    <mergeCell ref="V61:X61"/>
    <mergeCell ref="E58:F58"/>
    <mergeCell ref="H58:K58"/>
    <mergeCell ref="E59:F59"/>
    <mergeCell ref="H59:K59"/>
    <mergeCell ref="E56:F56"/>
    <mergeCell ref="H56:K56"/>
    <mergeCell ref="E57:F57"/>
    <mergeCell ref="H57:K57"/>
    <mergeCell ref="E54:F54"/>
    <mergeCell ref="H54:K54"/>
    <mergeCell ref="E55:F55"/>
    <mergeCell ref="H55:K55"/>
    <mergeCell ref="E48:F48"/>
    <mergeCell ref="H48:K48"/>
    <mergeCell ref="S48:T48"/>
    <mergeCell ref="U48:X48"/>
    <mergeCell ref="E49:F49"/>
    <mergeCell ref="H49:K49"/>
    <mergeCell ref="S49:V49"/>
    <mergeCell ref="E46:F46"/>
    <mergeCell ref="H46:K46"/>
    <mergeCell ref="N46:T46"/>
    <mergeCell ref="U46:X46"/>
    <mergeCell ref="E47:F47"/>
    <mergeCell ref="H47:K47"/>
    <mergeCell ref="S47:T47"/>
    <mergeCell ref="U47:W47"/>
    <mergeCell ref="W49:X49"/>
    <mergeCell ref="E44:F44"/>
    <mergeCell ref="H44:K44"/>
    <mergeCell ref="O44:P44"/>
    <mergeCell ref="E45:F45"/>
    <mergeCell ref="H45:K45"/>
    <mergeCell ref="O45:P45"/>
    <mergeCell ref="E42:F42"/>
    <mergeCell ref="H42:K42"/>
    <mergeCell ref="O42:P42"/>
    <mergeCell ref="U42:X42"/>
    <mergeCell ref="E43:F43"/>
    <mergeCell ref="H43:K43"/>
    <mergeCell ref="O43:P43"/>
    <mergeCell ref="C40:D40"/>
    <mergeCell ref="E40:F40"/>
    <mergeCell ref="H40:K40"/>
    <mergeCell ref="O40:P40"/>
    <mergeCell ref="U40:X40"/>
    <mergeCell ref="E41:F41"/>
    <mergeCell ref="H41:K41"/>
    <mergeCell ref="O41:P41"/>
    <mergeCell ref="U41:X41"/>
    <mergeCell ref="C38:D38"/>
    <mergeCell ref="E38:F38"/>
    <mergeCell ref="H38:K38"/>
    <mergeCell ref="O38:P38"/>
    <mergeCell ref="U38:X38"/>
    <mergeCell ref="C39:D39"/>
    <mergeCell ref="E39:F39"/>
    <mergeCell ref="H39:K39"/>
    <mergeCell ref="O39:P39"/>
    <mergeCell ref="U39:X39"/>
    <mergeCell ref="C36:D36"/>
    <mergeCell ref="E36:F36"/>
    <mergeCell ref="H36:K36"/>
    <mergeCell ref="O36:P36"/>
    <mergeCell ref="U36:X36"/>
    <mergeCell ref="C37:D37"/>
    <mergeCell ref="E37:F37"/>
    <mergeCell ref="H37:K37"/>
    <mergeCell ref="O37:P37"/>
    <mergeCell ref="U37:X37"/>
    <mergeCell ref="C34:D34"/>
    <mergeCell ref="E34:F34"/>
    <mergeCell ref="H34:K34"/>
    <mergeCell ref="O34:P34"/>
    <mergeCell ref="U34:X34"/>
    <mergeCell ref="C35:D35"/>
    <mergeCell ref="E35:F35"/>
    <mergeCell ref="H35:K35"/>
    <mergeCell ref="O35:P35"/>
    <mergeCell ref="U35:X35"/>
    <mergeCell ref="C32:D32"/>
    <mergeCell ref="H32:K32"/>
    <mergeCell ref="N32:X32"/>
    <mergeCell ref="C33:D33"/>
    <mergeCell ref="H33:K33"/>
    <mergeCell ref="O33:P33"/>
    <mergeCell ref="U33:X33"/>
    <mergeCell ref="C30:D30"/>
    <mergeCell ref="E30:F30"/>
    <mergeCell ref="H30:K30"/>
    <mergeCell ref="O30:Q30"/>
    <mergeCell ref="U30:X30"/>
    <mergeCell ref="C31:D31"/>
    <mergeCell ref="E31:F31"/>
    <mergeCell ref="H31:K31"/>
    <mergeCell ref="O31:Q31"/>
    <mergeCell ref="U31:X31"/>
    <mergeCell ref="C28:D28"/>
    <mergeCell ref="E28:F28"/>
    <mergeCell ref="H28:K28"/>
    <mergeCell ref="O28:Q28"/>
    <mergeCell ref="U28:X28"/>
    <mergeCell ref="C29:D29"/>
    <mergeCell ref="E29:F29"/>
    <mergeCell ref="H29:K29"/>
    <mergeCell ref="O29:Q29"/>
    <mergeCell ref="U29:X29"/>
    <mergeCell ref="C26:D26"/>
    <mergeCell ref="E26:F26"/>
    <mergeCell ref="H26:K26"/>
    <mergeCell ref="O26:Q26"/>
    <mergeCell ref="U26:X26"/>
    <mergeCell ref="C27:D27"/>
    <mergeCell ref="E27:F27"/>
    <mergeCell ref="H27:K27"/>
    <mergeCell ref="O27:Q27"/>
    <mergeCell ref="U27:X27"/>
    <mergeCell ref="C24:D24"/>
    <mergeCell ref="E24:F24"/>
    <mergeCell ref="H24:K24"/>
    <mergeCell ref="O24:Q24"/>
    <mergeCell ref="U24:X24"/>
    <mergeCell ref="C25:D25"/>
    <mergeCell ref="E25:F25"/>
    <mergeCell ref="H25:K25"/>
    <mergeCell ref="O25:Q25"/>
    <mergeCell ref="U25:X25"/>
    <mergeCell ref="C22:D22"/>
    <mergeCell ref="E22:F22"/>
    <mergeCell ref="H22:K22"/>
    <mergeCell ref="O22:Q22"/>
    <mergeCell ref="U22:X22"/>
    <mergeCell ref="C23:D23"/>
    <mergeCell ref="E23:F23"/>
    <mergeCell ref="H23:K23"/>
    <mergeCell ref="O23:Q23"/>
    <mergeCell ref="U23:X23"/>
    <mergeCell ref="C18:D18"/>
    <mergeCell ref="E18:F18"/>
    <mergeCell ref="H18:K18"/>
    <mergeCell ref="O18:Q18"/>
    <mergeCell ref="V18:X18"/>
    <mergeCell ref="C21:D21"/>
    <mergeCell ref="E21:F21"/>
    <mergeCell ref="H21:K21"/>
    <mergeCell ref="O21:Q21"/>
    <mergeCell ref="R21:S21"/>
    <mergeCell ref="U21:X21"/>
    <mergeCell ref="C19:D19"/>
    <mergeCell ref="E19:F19"/>
    <mergeCell ref="H19:K19"/>
    <mergeCell ref="O19:Q19"/>
    <mergeCell ref="V19:X19"/>
    <mergeCell ref="C20:D20"/>
    <mergeCell ref="E20:F20"/>
    <mergeCell ref="H20:K20"/>
    <mergeCell ref="O20:Q20"/>
    <mergeCell ref="V20:X20"/>
    <mergeCell ref="C16:D16"/>
    <mergeCell ref="E16:F16"/>
    <mergeCell ref="H16:K16"/>
    <mergeCell ref="O16:Q16"/>
    <mergeCell ref="U16:X16"/>
    <mergeCell ref="C17:D17"/>
    <mergeCell ref="E17:F17"/>
    <mergeCell ref="H17:K17"/>
    <mergeCell ref="N17:T17"/>
    <mergeCell ref="U17:W17"/>
    <mergeCell ref="C14:D14"/>
    <mergeCell ref="E14:F14"/>
    <mergeCell ref="H14:K14"/>
    <mergeCell ref="O14:Q14"/>
    <mergeCell ref="U14:X14"/>
    <mergeCell ref="C15:D15"/>
    <mergeCell ref="E15:F15"/>
    <mergeCell ref="H15:K15"/>
    <mergeCell ref="O15:Q15"/>
    <mergeCell ref="U15:X15"/>
    <mergeCell ref="A10:B10"/>
    <mergeCell ref="C10:J10"/>
    <mergeCell ref="R10:X10"/>
    <mergeCell ref="C12:D12"/>
    <mergeCell ref="E12:F12"/>
    <mergeCell ref="H12:K12"/>
    <mergeCell ref="O12:Q12"/>
    <mergeCell ref="U12:X12"/>
    <mergeCell ref="C13:D13"/>
    <mergeCell ref="E13:F13"/>
    <mergeCell ref="H13:K13"/>
    <mergeCell ref="O13:Q13"/>
    <mergeCell ref="U13:X13"/>
    <mergeCell ref="A6:B7"/>
    <mergeCell ref="C6:E7"/>
    <mergeCell ref="F6:F7"/>
    <mergeCell ref="G6:H7"/>
    <mergeCell ref="I6:I7"/>
    <mergeCell ref="A8:B9"/>
    <mergeCell ref="H1:S1"/>
    <mergeCell ref="T1:X1"/>
    <mergeCell ref="E2:O2"/>
    <mergeCell ref="S2:T2"/>
    <mergeCell ref="V2:W2"/>
    <mergeCell ref="A4:B5"/>
    <mergeCell ref="C4:K5"/>
    <mergeCell ref="N4:Q5"/>
    <mergeCell ref="R4:X5"/>
    <mergeCell ref="R9:X9"/>
  </mergeCells>
  <phoneticPr fontId="2"/>
  <conditionalFormatting sqref="C9">
    <cfRule type="expression" dxfId="165" priority="7">
      <formula>AND($Y$5=TRUE,$Y$6=TRUE)</formula>
    </cfRule>
  </conditionalFormatting>
  <conditionalFormatting sqref="C6:F6 C7:E7">
    <cfRule type="cellIs" dxfId="164" priority="185" operator="equal">
      <formula>0</formula>
    </cfRule>
  </conditionalFormatting>
  <conditionalFormatting sqref="C10:J10">
    <cfRule type="containsBlanks" dxfId="163" priority="218">
      <formula>LEN(TRIM(C10))=0</formula>
    </cfRule>
  </conditionalFormatting>
  <conditionalFormatting sqref="C4:K5">
    <cfRule type="cellIs" dxfId="162" priority="187" operator="equal">
      <formula>0</formula>
    </cfRule>
  </conditionalFormatting>
  <conditionalFormatting sqref="D8">
    <cfRule type="expression" dxfId="161" priority="105">
      <formula>$Y$4=TRUE</formula>
    </cfRule>
  </conditionalFormatting>
  <conditionalFormatting sqref="D9">
    <cfRule type="expression" dxfId="160" priority="104">
      <formula>$Y$5=TRUE</formula>
    </cfRule>
  </conditionalFormatting>
  <conditionalFormatting sqref="D9:F9">
    <cfRule type="expression" dxfId="159" priority="117">
      <formula>AND($Y$4=TRUE,$Y$5=FALSE,$Y$6=FALSE)</formula>
    </cfRule>
  </conditionalFormatting>
  <conditionalFormatting sqref="D8:G8">
    <cfRule type="expression" dxfId="158" priority="109">
      <formula>AND($Y$4=TRUE,$Y$7=TRUE)</formula>
    </cfRule>
    <cfRule type="expression" dxfId="157" priority="115">
      <formula>AND($Y$4=FALSE,OR($Y$5=TRUE,$Y$6=TRUE))</formula>
    </cfRule>
  </conditionalFormatting>
  <conditionalFormatting sqref="E2:F2">
    <cfRule type="notContainsBlanks" dxfId="156" priority="119">
      <formula>LEN(TRIM(E2))&gt;0</formula>
    </cfRule>
  </conditionalFormatting>
  <conditionalFormatting sqref="G9">
    <cfRule type="expression" dxfId="155" priority="6">
      <formula>AND($Y$5=TRUE,$Y$6=TRUE)</formula>
    </cfRule>
  </conditionalFormatting>
  <conditionalFormatting sqref="G6:H7">
    <cfRule type="expression" dxfId="154" priority="118">
      <formula>$G$6=0</formula>
    </cfRule>
  </conditionalFormatting>
  <conditionalFormatting sqref="H9">
    <cfRule type="expression" dxfId="153" priority="103">
      <formula>$Y$6=TRUE</formula>
    </cfRule>
  </conditionalFormatting>
  <conditionalFormatting sqref="H9:I9">
    <cfRule type="expression" dxfId="152" priority="116">
      <formula>AND($Y$4=TRUE,$Y$5=FALSE,$Y$6=FALSE)</formula>
    </cfRule>
  </conditionalFormatting>
  <conditionalFormatting sqref="H13:K38">
    <cfRule type="cellIs" dxfId="151" priority="141" operator="equal">
      <formula>0</formula>
    </cfRule>
  </conditionalFormatting>
  <conditionalFormatting sqref="H40:K61">
    <cfRule type="cellIs" dxfId="150" priority="120" operator="equal">
      <formula>0</formula>
    </cfRule>
  </conditionalFormatting>
  <conditionalFormatting sqref="I6">
    <cfRule type="cellIs" dxfId="149" priority="184" operator="equal">
      <formula>0</formula>
    </cfRule>
  </conditionalFormatting>
  <conditionalFormatting sqref="K9">
    <cfRule type="expression" dxfId="148" priority="5">
      <formula>AND($Y$8=TRUE,$Y$9=TRUE)</formula>
    </cfRule>
  </conditionalFormatting>
  <conditionalFormatting sqref="L8:O8">
    <cfRule type="expression" dxfId="147" priority="108">
      <formula>AND($Y$4=TRUE,$Y$7=TRUE)</formula>
    </cfRule>
    <cfRule type="expression" dxfId="146" priority="114">
      <formula>AND($Y$7=FALSE,OR($Y$8=TRUE,$Y$9=TRUE))</formula>
    </cfRule>
  </conditionalFormatting>
  <conditionalFormatting sqref="N7">
    <cfRule type="expression" dxfId="145" priority="101">
      <formula>$AB$4=TRUE</formula>
    </cfRule>
  </conditionalFormatting>
  <conditionalFormatting sqref="N8">
    <cfRule type="expression" dxfId="144" priority="3">
      <formula>$Y$7=TRUE</formula>
    </cfRule>
  </conditionalFormatting>
  <conditionalFormatting sqref="N9">
    <cfRule type="expression" dxfId="143" priority="2">
      <formula>$Y$8=TRUE</formula>
    </cfRule>
    <cfRule type="expression" dxfId="142" priority="113">
      <formula>AND($Y$7=TRUE,$Y$8=FALSE,$Y$9=FALSE)</formula>
    </cfRule>
  </conditionalFormatting>
  <conditionalFormatting sqref="N6:O6">
    <cfRule type="expression" dxfId="141" priority="102">
      <formula>$AB$2=TRUE</formula>
    </cfRule>
  </conditionalFormatting>
  <conditionalFormatting sqref="N51:Q51">
    <cfRule type="expression" dxfId="140" priority="86">
      <formula>$R$51&lt;&gt;""</formula>
    </cfRule>
  </conditionalFormatting>
  <conditionalFormatting sqref="N52:Q52">
    <cfRule type="expression" dxfId="139" priority="82">
      <formula>$R$52&lt;&gt;""</formula>
    </cfRule>
  </conditionalFormatting>
  <conditionalFormatting sqref="N52:Q54">
    <cfRule type="notContainsBlanks" dxfId="138" priority="75">
      <formula>LEN(TRIM(N52))&gt;0</formula>
    </cfRule>
  </conditionalFormatting>
  <conditionalFormatting sqref="N53:Q53">
    <cfRule type="expression" dxfId="137" priority="72">
      <formula>$R$53&lt;&gt;""</formula>
    </cfRule>
  </conditionalFormatting>
  <conditionalFormatting sqref="N53:Q59">
    <cfRule type="notContainsBlanks" dxfId="136" priority="45">
      <formula>LEN(TRIM(N53))&gt;0</formula>
    </cfRule>
  </conditionalFormatting>
  <conditionalFormatting sqref="N54:Q54">
    <cfRule type="expression" dxfId="135" priority="69">
      <formula>$R$54&lt;&gt;""</formula>
    </cfRule>
  </conditionalFormatting>
  <conditionalFormatting sqref="N55:Q55">
    <cfRule type="expression" dxfId="134" priority="67">
      <formula>$R$55&lt;&gt;""</formula>
    </cfRule>
  </conditionalFormatting>
  <conditionalFormatting sqref="N56:Q56">
    <cfRule type="expression" dxfId="133" priority="65">
      <formula>$R$56&lt;&gt;""</formula>
    </cfRule>
  </conditionalFormatting>
  <conditionalFormatting sqref="N57:Q57">
    <cfRule type="expression" dxfId="132" priority="63">
      <formula>$R$57&lt;&gt;""</formula>
    </cfRule>
  </conditionalFormatting>
  <conditionalFormatting sqref="N58:Q58">
    <cfRule type="expression" dxfId="131" priority="61">
      <formula>$R$58&lt;&gt;""</formula>
    </cfRule>
  </conditionalFormatting>
  <conditionalFormatting sqref="N59:Q59">
    <cfRule type="expression" dxfId="130" priority="59">
      <formula>$R$59&lt;&gt;""</formula>
    </cfRule>
  </conditionalFormatting>
  <conditionalFormatting sqref="N51:X51">
    <cfRule type="notContainsBlanks" dxfId="129" priority="40">
      <formula>LEN(TRIM(N51))&gt;0</formula>
    </cfRule>
  </conditionalFormatting>
  <conditionalFormatting sqref="O9">
    <cfRule type="expression" dxfId="128" priority="4">
      <formula>AND($Y$8=TRUE,$Y$9=TRUE)</formula>
    </cfRule>
  </conditionalFormatting>
  <conditionalFormatting sqref="P9">
    <cfRule type="expression" dxfId="127" priority="1">
      <formula>$Y$9=TRUE</formula>
    </cfRule>
  </conditionalFormatting>
  <conditionalFormatting sqref="P9:Q9">
    <cfRule type="expression" dxfId="126" priority="112">
      <formula>AND($Y$7=TRUE,$Y$8=FALSE,$Y$9=FALSE)</formula>
    </cfRule>
  </conditionalFormatting>
  <conditionalFormatting sqref="Q6">
    <cfRule type="expression" dxfId="125" priority="100">
      <formula>$AB$5=TRUE</formula>
    </cfRule>
  </conditionalFormatting>
  <conditionalFormatting sqref="Q7">
    <cfRule type="expression" dxfId="124" priority="99">
      <formula>$AB$6=TRUE</formula>
    </cfRule>
  </conditionalFormatting>
  <conditionalFormatting sqref="R8">
    <cfRule type="expression" dxfId="123" priority="95">
      <formula>$AB$10=TRUE</formula>
    </cfRule>
  </conditionalFormatting>
  <conditionalFormatting sqref="R45">
    <cfRule type="expression" dxfId="122" priority="132">
      <formula>$U$45&gt;0</formula>
    </cfRule>
    <cfRule type="expression" dxfId="121" priority="133">
      <formula>$R$45=""</formula>
    </cfRule>
  </conditionalFormatting>
  <conditionalFormatting sqref="R47">
    <cfRule type="expression" dxfId="120" priority="130">
      <formula>$U$47+$R$48=0</formula>
    </cfRule>
  </conditionalFormatting>
  <conditionalFormatting sqref="R47:R48">
    <cfRule type="cellIs" dxfId="119" priority="216" stopIfTrue="1" operator="notBetween">
      <formula>0</formula>
      <formula>0</formula>
    </cfRule>
    <cfRule type="expression" dxfId="118" priority="217" stopIfTrue="1">
      <formula>#REF!+$U$48=0</formula>
    </cfRule>
  </conditionalFormatting>
  <conditionalFormatting sqref="R48">
    <cfRule type="expression" dxfId="117" priority="129">
      <formula>$R$47+$U$47=0</formula>
    </cfRule>
  </conditionalFormatting>
  <conditionalFormatting sqref="R49">
    <cfRule type="expression" dxfId="116" priority="93">
      <formula>OR($R$47&lt;&gt;"",$R$48&lt;&gt;"",$U$47&lt;&gt;"")</formula>
    </cfRule>
    <cfRule type="expression" dxfId="115" priority="89">
      <formula>$R$49="要"</formula>
    </cfRule>
    <cfRule type="expression" dxfId="114" priority="91">
      <formula>$R$49="不要"</formula>
    </cfRule>
  </conditionalFormatting>
  <conditionalFormatting sqref="R50">
    <cfRule type="expression" dxfId="113" priority="178">
      <formula>($O50&gt;0)</formula>
    </cfRule>
    <cfRule type="expression" dxfId="112" priority="179">
      <formula>($U50&gt;0)</formula>
    </cfRule>
  </conditionalFormatting>
  <conditionalFormatting sqref="R51">
    <cfRule type="expression" dxfId="111" priority="85">
      <formula>$N$51&lt;&gt;""</formula>
    </cfRule>
  </conditionalFormatting>
  <conditionalFormatting sqref="R52">
    <cfRule type="expression" dxfId="110" priority="74">
      <formula>$N$52&lt;&gt;""</formula>
    </cfRule>
  </conditionalFormatting>
  <conditionalFormatting sqref="R53">
    <cfRule type="expression" dxfId="109" priority="70">
      <formula>$N$53&lt;&gt;""</formula>
    </cfRule>
  </conditionalFormatting>
  <conditionalFormatting sqref="R54">
    <cfRule type="expression" dxfId="108" priority="68">
      <formula>$N$54&lt;&gt;""</formula>
    </cfRule>
  </conditionalFormatting>
  <conditionalFormatting sqref="R55">
    <cfRule type="expression" dxfId="107" priority="66">
      <formula>$N$55&lt;&gt;""</formula>
    </cfRule>
  </conditionalFormatting>
  <conditionalFormatting sqref="R56">
    <cfRule type="expression" dxfId="106" priority="64">
      <formula>$N$56&lt;&gt;""</formula>
    </cfRule>
  </conditionalFormatting>
  <conditionalFormatting sqref="R57">
    <cfRule type="expression" dxfId="105" priority="62">
      <formula>$N$57&lt;&gt;""</formula>
    </cfRule>
  </conditionalFormatting>
  <conditionalFormatting sqref="R58">
    <cfRule type="expression" dxfId="104" priority="60">
      <formula>$N$58&lt;&gt;""</formula>
    </cfRule>
  </conditionalFormatting>
  <conditionalFormatting sqref="R59">
    <cfRule type="expression" dxfId="103" priority="58">
      <formula>$N$59&lt;&gt;""</formula>
    </cfRule>
  </conditionalFormatting>
  <conditionalFormatting sqref="R4:X5">
    <cfRule type="cellIs" dxfId="102" priority="186" operator="equal">
      <formula>0</formula>
    </cfRule>
  </conditionalFormatting>
  <conditionalFormatting sqref="R9:X9">
    <cfRule type="expression" dxfId="101" priority="111">
      <formula>$Y$10=TRUE</formula>
    </cfRule>
    <cfRule type="expression" dxfId="100" priority="110">
      <formula>AND($Y$10=TRUE,$R$9&lt;&gt;"")</formula>
    </cfRule>
  </conditionalFormatting>
  <conditionalFormatting sqref="R10:X10">
    <cfRule type="containsBlanks" dxfId="99" priority="219">
      <formula>LEN(TRIM(R10))=0</formula>
    </cfRule>
  </conditionalFormatting>
  <conditionalFormatting sqref="R52:X59">
    <cfRule type="notContainsBlanks" dxfId="98" priority="8">
      <formula>LEN(TRIM(R52))&gt;0</formula>
    </cfRule>
  </conditionalFormatting>
  <conditionalFormatting sqref="S51:V51">
    <cfRule type="expression" dxfId="97" priority="43">
      <formula>$W$51&lt;&gt;""</formula>
    </cfRule>
  </conditionalFormatting>
  <conditionalFormatting sqref="S52:V52">
    <cfRule type="expression" dxfId="96" priority="39">
      <formula>$W$52&lt;&gt;""</formula>
    </cfRule>
  </conditionalFormatting>
  <conditionalFormatting sqref="S53:V53">
    <cfRule type="expression" dxfId="95" priority="35">
      <formula>$W$53&lt;&gt;""</formula>
    </cfRule>
  </conditionalFormatting>
  <conditionalFormatting sqref="S54:V54">
    <cfRule type="expression" dxfId="94" priority="31">
      <formula>$W$54&lt;&gt;""</formula>
    </cfRule>
  </conditionalFormatting>
  <conditionalFormatting sqref="S55:V55">
    <cfRule type="expression" dxfId="93" priority="27">
      <formula>$W$55&lt;&gt;""</formula>
    </cfRule>
  </conditionalFormatting>
  <conditionalFormatting sqref="S56:V56">
    <cfRule type="expression" dxfId="92" priority="23">
      <formula>$W$56&lt;&gt;""</formula>
    </cfRule>
  </conditionalFormatting>
  <conditionalFormatting sqref="S57:V57">
    <cfRule type="expression" dxfId="91" priority="19">
      <formula>$W$57&lt;&gt;""</formula>
    </cfRule>
  </conditionalFormatting>
  <conditionalFormatting sqref="S58:V58">
    <cfRule type="expression" dxfId="90" priority="15">
      <formula>$W$58&lt;&gt;""</formula>
    </cfRule>
  </conditionalFormatting>
  <conditionalFormatting sqref="S59:V59">
    <cfRule type="expression" dxfId="89" priority="11">
      <formula>$W$59&lt;&gt;""</formula>
    </cfRule>
  </conditionalFormatting>
  <conditionalFormatting sqref="U6">
    <cfRule type="expression" dxfId="88" priority="98">
      <formula>$AB$7=TRUE</formula>
    </cfRule>
  </conditionalFormatting>
  <conditionalFormatting sqref="U7">
    <cfRule type="expression" dxfId="87" priority="97">
      <formula>$AB$8=TRUE</formula>
    </cfRule>
  </conditionalFormatting>
  <conditionalFormatting sqref="U8">
    <cfRule type="expression" dxfId="86" priority="94">
      <formula>$Y$10=TRUE</formula>
    </cfRule>
  </conditionalFormatting>
  <conditionalFormatting sqref="U18">
    <cfRule type="expression" dxfId="85" priority="205">
      <formula>AND($U$18=0,$V$18=0)</formula>
    </cfRule>
    <cfRule type="expression" dxfId="84" priority="199">
      <formula>($V$18&gt;0)</formula>
    </cfRule>
    <cfRule type="expression" dxfId="83" priority="198">
      <formula>AND($U$18="無",$V$18&gt;0)</formula>
    </cfRule>
    <cfRule type="expression" dxfId="82" priority="197">
      <formula>AND($U$18="付",$V$18&gt;0)</formula>
    </cfRule>
  </conditionalFormatting>
  <conditionalFormatting sqref="U19">
    <cfRule type="expression" dxfId="81" priority="196">
      <formula>AND($U$19="無",$V$19&gt;0)</formula>
    </cfRule>
    <cfRule type="expression" dxfId="80" priority="195">
      <formula>AND($U$19="付",$V$19&gt;0)</formula>
    </cfRule>
    <cfRule type="expression" dxfId="79" priority="143">
      <formula>AND($U19="",$V19&gt;0)</formula>
    </cfRule>
    <cfRule type="expression" dxfId="78" priority="214">
      <formula>AND($U$19=0,$V$19=0)</formula>
    </cfRule>
  </conditionalFormatting>
  <conditionalFormatting sqref="U20">
    <cfRule type="expression" dxfId="77" priority="204">
      <formula>AND($U$20=0,$V$20=0)</formula>
    </cfRule>
    <cfRule type="expression" dxfId="76" priority="142">
      <formula>AND($U$20="",$V$20&gt;0)</formula>
    </cfRule>
    <cfRule type="expression" dxfId="75" priority="193">
      <formula>AND($U$20="無",$V$20&gt;0)</formula>
    </cfRule>
    <cfRule type="expression" dxfId="74" priority="194">
      <formula>AND($U$20="付",$V$20&gt;0)</formula>
    </cfRule>
  </conditionalFormatting>
  <conditionalFormatting sqref="U47 X47">
    <cfRule type="expression" dxfId="73" priority="128">
      <formula>$R$47+$R$48=0</formula>
    </cfRule>
  </conditionalFormatting>
  <conditionalFormatting sqref="U47">
    <cfRule type="cellIs" dxfId="72" priority="215" stopIfTrue="1" operator="notBetween">
      <formula>0</formula>
      <formula>0</formula>
    </cfRule>
  </conditionalFormatting>
  <conditionalFormatting sqref="U23:W23">
    <cfRule type="cellIs" dxfId="71" priority="136" stopIfTrue="1" operator="equal">
      <formula>0</formula>
    </cfRule>
  </conditionalFormatting>
  <conditionalFormatting sqref="U43:W43">
    <cfRule type="cellIs" dxfId="70" priority="188" operator="equal">
      <formula>0</formula>
    </cfRule>
  </conditionalFormatting>
  <conditionalFormatting sqref="U13:X16">
    <cfRule type="cellIs" dxfId="69" priority="138" operator="equal">
      <formula>0</formula>
    </cfRule>
  </conditionalFormatting>
  <conditionalFormatting sqref="U22:X22">
    <cfRule type="cellIs" dxfId="68" priority="140" operator="equal">
      <formula>0</formula>
    </cfRule>
  </conditionalFormatting>
  <conditionalFormatting sqref="U24:X31">
    <cfRule type="cellIs" dxfId="67" priority="135" operator="equal">
      <formula>0</formula>
    </cfRule>
  </conditionalFormatting>
  <conditionalFormatting sqref="U29:X30">
    <cfRule type="expression" dxfId="66" priority="121">
      <formula>AND($U$13+$U$23+$U$24&gt;0,$U$29+$U$30+$U$31=0)</formula>
    </cfRule>
  </conditionalFormatting>
  <conditionalFormatting sqref="U33:X42 H39:J39 H63:J64">
    <cfRule type="cellIs" dxfId="65" priority="192" operator="equal">
      <formula>0</formula>
    </cfRule>
  </conditionalFormatting>
  <conditionalFormatting sqref="U38:X38">
    <cfRule type="expression" dxfId="64" priority="123">
      <formula>AND(SUM($U$33:$X$37)&gt;0,$U$38="")</formula>
    </cfRule>
  </conditionalFormatting>
  <conditionalFormatting sqref="U44:X45">
    <cfRule type="cellIs" dxfId="63" priority="134" operator="equal">
      <formula>0</formula>
    </cfRule>
  </conditionalFormatting>
  <conditionalFormatting sqref="V18">
    <cfRule type="expression" dxfId="62" priority="207">
      <formula>AND($U$18=0,$V$18=0)</formula>
    </cfRule>
    <cfRule type="expression" dxfId="61" priority="208">
      <formula>AND($U$18="無",$V$18=0)</formula>
    </cfRule>
    <cfRule type="expression" dxfId="60" priority="209">
      <formula>AND($U$18="付",$V$18=0)</formula>
    </cfRule>
    <cfRule type="cellIs" dxfId="59" priority="210" operator="notBetween">
      <formula>0</formula>
      <formula>0</formula>
    </cfRule>
  </conditionalFormatting>
  <conditionalFormatting sqref="V19">
    <cfRule type="expression" dxfId="58" priority="213">
      <formula>AND($U$19=0,$V$19=0)</formula>
    </cfRule>
    <cfRule type="expression" dxfId="57" priority="212">
      <formula>AND($U$19="無",$V$19=0)</formula>
    </cfRule>
    <cfRule type="expression" dxfId="56" priority="211">
      <formula>AND($U$19="付",$V$19=0)</formula>
    </cfRule>
  </conditionalFormatting>
  <conditionalFormatting sqref="V20">
    <cfRule type="expression" dxfId="55" priority="206">
      <formula>AND($V$20=0,$W$20=0)</formula>
    </cfRule>
  </conditionalFormatting>
  <conditionalFormatting sqref="V19:X20">
    <cfRule type="cellIs" dxfId="54" priority="200" operator="notBetween">
      <formula>0</formula>
      <formula>0</formula>
    </cfRule>
  </conditionalFormatting>
  <conditionalFormatting sqref="V20:X20">
    <cfRule type="expression" dxfId="53" priority="202">
      <formula>AND($U$20="付",$V$20=0)</formula>
    </cfRule>
    <cfRule type="expression" dxfId="52" priority="203">
      <formula>AND($U$20="無",$V$20=0)</formula>
    </cfRule>
  </conditionalFormatting>
  <conditionalFormatting sqref="W50:W51">
    <cfRule type="expression" dxfId="51" priority="124">
      <formula>($O50="")</formula>
    </cfRule>
    <cfRule type="expression" dxfId="50" priority="125">
      <formula>($U50=0)</formula>
    </cfRule>
  </conditionalFormatting>
  <conditionalFormatting sqref="W49:X49">
    <cfRule type="expression" dxfId="49" priority="87">
      <formula>$W$49="要"</formula>
    </cfRule>
    <cfRule type="expression" dxfId="48" priority="92">
      <formula>OR($R$47&lt;&gt;"",$R$48&lt;&gt;"",$U$47&lt;&gt;"")</formula>
    </cfRule>
    <cfRule type="expression" dxfId="47" priority="88">
      <formula>$W$49="不要"</formula>
    </cfRule>
  </conditionalFormatting>
  <conditionalFormatting sqref="W51:X51">
    <cfRule type="expression" dxfId="46" priority="41">
      <formula>$S$51&lt;&gt;""</formula>
    </cfRule>
  </conditionalFormatting>
  <conditionalFormatting sqref="W52:X52">
    <cfRule type="expression" dxfId="45" priority="37">
      <formula>$S$52&lt;&gt;""</formula>
    </cfRule>
  </conditionalFormatting>
  <conditionalFormatting sqref="W53:X53">
    <cfRule type="expression" dxfId="44" priority="33">
      <formula>$S$53&lt;&gt;""</formula>
    </cfRule>
  </conditionalFormatting>
  <conditionalFormatting sqref="W54:X54">
    <cfRule type="expression" dxfId="43" priority="29">
      <formula>$S$54&lt;&gt;""</formula>
    </cfRule>
  </conditionalFormatting>
  <conditionalFormatting sqref="W55:X55">
    <cfRule type="expression" dxfId="42" priority="25">
      <formula>$S$55&lt;&gt;""</formula>
    </cfRule>
  </conditionalFormatting>
  <conditionalFormatting sqref="W56:X56">
    <cfRule type="expression" dxfId="41" priority="21">
      <formula>$S$56&lt;&gt;""</formula>
    </cfRule>
  </conditionalFormatting>
  <conditionalFormatting sqref="W57:X57">
    <cfRule type="expression" dxfId="40" priority="17">
      <formula>$S$57&lt;&gt;""</formula>
    </cfRule>
  </conditionalFormatting>
  <conditionalFormatting sqref="W58:X58">
    <cfRule type="expression" dxfId="39" priority="13">
      <formula>$S$58&lt;&gt;""</formula>
    </cfRule>
  </conditionalFormatting>
  <conditionalFormatting sqref="W59:X59">
    <cfRule type="expression" dxfId="38" priority="9">
      <formula>$S$59&lt;&gt;""</formula>
    </cfRule>
  </conditionalFormatting>
  <conditionalFormatting sqref="X7">
    <cfRule type="expression" dxfId="37" priority="96">
      <formula>$AB$9=TRUE</formula>
    </cfRule>
  </conditionalFormatting>
  <dataValidations count="7">
    <dataValidation type="list" errorStyle="warning" allowBlank="1" showInputMessage="1" showErrorMessage="1" sqref="R47" xr:uid="{F6729C42-7DCE-4E1C-99FE-0335DF0EBC57}">
      <formula1>"2,3,4"</formula1>
    </dataValidation>
    <dataValidation type="list" showInputMessage="1" showErrorMessage="1" sqref="U18:U20" xr:uid="{6426AB6A-D1FD-4F02-AC19-78CC060A078E}">
      <formula1>"  ,付,無,"</formula1>
    </dataValidation>
    <dataValidation type="list" errorStyle="warning" allowBlank="1" showInputMessage="1" showErrorMessage="1" sqref="R48" xr:uid="{BED97342-1099-44BD-98B2-CA04E34750C5}">
      <formula1>"1200,900,600"</formula1>
    </dataValidation>
    <dataValidation type="list" allowBlank="1" showInputMessage="1" sqref="U38:X38 U29:X30" xr:uid="{01F7F3C9-CF16-41E6-A8B7-2A3322DFD779}">
      <formula1>"不要"</formula1>
    </dataValidation>
    <dataValidation allowBlank="1" showInputMessage="1" showErrorMessage="1" promptTitle="【ご確認ください】" prompt="敷板は必要ですか？_x000a_必要ない場合は、敷板の数量欄で不要を選んでください" sqref="U13:X13 U23:X24" xr:uid="{5FDC8254-2775-4E14-8E8C-2438297C17A3}"/>
    <dataValidation allowBlank="1" showInputMessage="1" showErrorMessage="1" promptTitle="【ご確認ください】" prompt="結束糸は必要ですか？_x000a_必要ない場合は、結束糸の数量欄で不要を選んでください" sqref="U33:X37" xr:uid="{9094373F-FCB6-4AB5-B9E0-AB2675F1ECE7}"/>
    <dataValidation type="list" allowBlank="1" showInputMessage="1" showErrorMessage="1" sqref="R49 W49:X49" xr:uid="{29DD44B3-DBE2-4608-8755-45D0E89166E4}">
      <formula1>"要,不要"</formula1>
    </dataValidation>
  </dataValidations>
  <pageMargins left="0.19685039370078741" right="0.19685039370078741" top="0.43307086614173229" bottom="0.19685039370078741" header="0.31496062992125984" footer="0.19685039370078741"/>
  <pageSetup paperSize="9" scale="81"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2</xdr:col>
                    <xdr:colOff>38100</xdr:colOff>
                    <xdr:row>6</xdr:row>
                    <xdr:rowOff>180975</xdr:rowOff>
                  </from>
                  <to>
                    <xdr:col>3</xdr:col>
                    <xdr:colOff>57150</xdr:colOff>
                    <xdr:row>8</xdr:row>
                    <xdr:rowOff>28575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10</xdr:col>
                    <xdr:colOff>57150</xdr:colOff>
                    <xdr:row>6</xdr:row>
                    <xdr:rowOff>180975</xdr:rowOff>
                  </from>
                  <to>
                    <xdr:col>12</xdr:col>
                    <xdr:colOff>47625</xdr:colOff>
                    <xdr:row>8</xdr:row>
                    <xdr:rowOff>19050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95250</xdr:colOff>
                    <xdr:row>7</xdr:row>
                    <xdr:rowOff>180975</xdr:rowOff>
                  </from>
                  <to>
                    <xdr:col>3</xdr:col>
                    <xdr:colOff>47625</xdr:colOff>
                    <xdr:row>9</xdr:row>
                    <xdr:rowOff>28575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133350</xdr:colOff>
                    <xdr:row>7</xdr:row>
                    <xdr:rowOff>180975</xdr:rowOff>
                  </from>
                  <to>
                    <xdr:col>7</xdr:col>
                    <xdr:colOff>38100</xdr:colOff>
                    <xdr:row>9</xdr:row>
                    <xdr:rowOff>19050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10</xdr:col>
                    <xdr:colOff>57150</xdr:colOff>
                    <xdr:row>7</xdr:row>
                    <xdr:rowOff>190500</xdr:rowOff>
                  </from>
                  <to>
                    <xdr:col>11</xdr:col>
                    <xdr:colOff>0</xdr:colOff>
                    <xdr:row>9</xdr:row>
                    <xdr:rowOff>38100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14</xdr:col>
                    <xdr:colOff>428625</xdr:colOff>
                    <xdr:row>7</xdr:row>
                    <xdr:rowOff>190500</xdr:rowOff>
                  </from>
                  <to>
                    <xdr:col>14</xdr:col>
                    <xdr:colOff>685800</xdr:colOff>
                    <xdr:row>9</xdr:row>
                    <xdr:rowOff>38100</xdr:rowOff>
                  </to>
                </anchor>
              </controlPr>
            </control>
          </mc:Choice>
        </mc:AlternateContent>
        <mc:AlternateContent xmlns:mc="http://schemas.openxmlformats.org/markup-compatibility/2006">
          <mc:Choice Requires="x14">
            <control shapeId="4103" r:id="rId10" name="Check Box 7">
              <controlPr defaultSize="0" autoFill="0" autoLine="0" autoPict="0" altText="">
                <anchor moveWithCells="1">
                  <from>
                    <xdr:col>10</xdr:col>
                    <xdr:colOff>57150</xdr:colOff>
                    <xdr:row>4</xdr:row>
                    <xdr:rowOff>152400</xdr:rowOff>
                  </from>
                  <to>
                    <xdr:col>13</xdr:col>
                    <xdr:colOff>19050</xdr:colOff>
                    <xdr:row>6</xdr:row>
                    <xdr:rowOff>47625</xdr:rowOff>
                  </to>
                </anchor>
              </controlPr>
            </control>
          </mc:Choice>
        </mc:AlternateContent>
        <mc:AlternateContent xmlns:mc="http://schemas.openxmlformats.org/markup-compatibility/2006">
          <mc:Choice Requires="x14">
            <control shapeId="4104" r:id="rId11" name="Check Box 8">
              <controlPr defaultSize="0" autoFill="0" autoLine="0" autoPict="0" altText="">
                <anchor moveWithCells="1">
                  <from>
                    <xdr:col>15</xdr:col>
                    <xdr:colOff>171450</xdr:colOff>
                    <xdr:row>4</xdr:row>
                    <xdr:rowOff>152400</xdr:rowOff>
                  </from>
                  <to>
                    <xdr:col>16</xdr:col>
                    <xdr:colOff>9525</xdr:colOff>
                    <xdr:row>6</xdr:row>
                    <xdr:rowOff>28575</xdr:rowOff>
                  </to>
                </anchor>
              </controlPr>
            </control>
          </mc:Choice>
        </mc:AlternateContent>
        <mc:AlternateContent xmlns:mc="http://schemas.openxmlformats.org/markup-compatibility/2006">
          <mc:Choice Requires="x14">
            <control shapeId="4105" r:id="rId12" name="Check Box 9">
              <controlPr defaultSize="0" autoFill="0" autoLine="0" autoPict="0" altText="">
                <anchor moveWithCells="1">
                  <from>
                    <xdr:col>19</xdr:col>
                    <xdr:colOff>152400</xdr:colOff>
                    <xdr:row>4</xdr:row>
                    <xdr:rowOff>161925</xdr:rowOff>
                  </from>
                  <to>
                    <xdr:col>20</xdr:col>
                    <xdr:colOff>104775</xdr:colOff>
                    <xdr:row>6</xdr:row>
                    <xdr:rowOff>38100</xdr:rowOff>
                  </to>
                </anchor>
              </controlPr>
            </control>
          </mc:Choice>
        </mc:AlternateContent>
        <mc:AlternateContent xmlns:mc="http://schemas.openxmlformats.org/markup-compatibility/2006">
          <mc:Choice Requires="x14">
            <control shapeId="4106" r:id="rId13" name="Check Box 10">
              <controlPr defaultSize="0" autoFill="0" autoLine="0" autoPict="0" altText="">
                <anchor moveWithCells="1">
                  <from>
                    <xdr:col>15</xdr:col>
                    <xdr:colOff>171450</xdr:colOff>
                    <xdr:row>5</xdr:row>
                    <xdr:rowOff>190500</xdr:rowOff>
                  </from>
                  <to>
                    <xdr:col>16</xdr:col>
                    <xdr:colOff>9525</xdr:colOff>
                    <xdr:row>7</xdr:row>
                    <xdr:rowOff>38100</xdr:rowOff>
                  </to>
                </anchor>
              </controlPr>
            </control>
          </mc:Choice>
        </mc:AlternateContent>
        <mc:AlternateContent xmlns:mc="http://schemas.openxmlformats.org/markup-compatibility/2006">
          <mc:Choice Requires="x14">
            <control shapeId="4107" r:id="rId14" name="Check Box 11">
              <controlPr defaultSize="0" autoFill="0" autoLine="0" autoPict="0" altText="">
                <anchor moveWithCells="1">
                  <from>
                    <xdr:col>19</xdr:col>
                    <xdr:colOff>152400</xdr:colOff>
                    <xdr:row>5</xdr:row>
                    <xdr:rowOff>190500</xdr:rowOff>
                  </from>
                  <to>
                    <xdr:col>20</xdr:col>
                    <xdr:colOff>104775</xdr:colOff>
                    <xdr:row>7</xdr:row>
                    <xdr:rowOff>38100</xdr:rowOff>
                  </to>
                </anchor>
              </controlPr>
            </control>
          </mc:Choice>
        </mc:AlternateContent>
        <mc:AlternateContent xmlns:mc="http://schemas.openxmlformats.org/markup-compatibility/2006">
          <mc:Choice Requires="x14">
            <control shapeId="4108" r:id="rId15" name="Check Box 12">
              <controlPr defaultSize="0" autoFill="0" autoLine="0" autoPict="0" altText="">
                <anchor moveWithCells="1">
                  <from>
                    <xdr:col>10</xdr:col>
                    <xdr:colOff>57150</xdr:colOff>
                    <xdr:row>5</xdr:row>
                    <xdr:rowOff>180975</xdr:rowOff>
                  </from>
                  <to>
                    <xdr:col>13</xdr:col>
                    <xdr:colOff>19050</xdr:colOff>
                    <xdr:row>7</xdr:row>
                    <xdr:rowOff>28575</xdr:rowOff>
                  </to>
                </anchor>
              </controlPr>
            </control>
          </mc:Choice>
        </mc:AlternateContent>
        <mc:AlternateContent xmlns:mc="http://schemas.openxmlformats.org/markup-compatibility/2006">
          <mc:Choice Requires="x14">
            <control shapeId="4109" r:id="rId16" name="Check Box 13">
              <controlPr defaultSize="0" autoFill="0" autoLine="0" autoPict="0" altText="">
                <anchor moveWithCells="1">
                  <from>
                    <xdr:col>19</xdr:col>
                    <xdr:colOff>152400</xdr:colOff>
                    <xdr:row>6</xdr:row>
                    <xdr:rowOff>190500</xdr:rowOff>
                  </from>
                  <to>
                    <xdr:col>20</xdr:col>
                    <xdr:colOff>104775</xdr:colOff>
                    <xdr:row>8</xdr:row>
                    <xdr:rowOff>38100</xdr:rowOff>
                  </to>
                </anchor>
              </controlPr>
            </control>
          </mc:Choice>
        </mc:AlternateContent>
        <mc:AlternateContent xmlns:mc="http://schemas.openxmlformats.org/markup-compatibility/2006">
          <mc:Choice Requires="x14">
            <control shapeId="4110" r:id="rId17" name="Check Box 14">
              <controlPr defaultSize="0" autoFill="0" autoLine="0" autoPict="0" altText="">
                <anchor moveWithCells="1">
                  <from>
                    <xdr:col>22</xdr:col>
                    <xdr:colOff>95250</xdr:colOff>
                    <xdr:row>5</xdr:row>
                    <xdr:rowOff>190500</xdr:rowOff>
                  </from>
                  <to>
                    <xdr:col>23</xdr:col>
                    <xdr:colOff>85725</xdr:colOff>
                    <xdr:row>7</xdr:row>
                    <xdr:rowOff>38100</xdr:rowOff>
                  </to>
                </anchor>
              </controlPr>
            </control>
          </mc:Choice>
        </mc:AlternateContent>
        <mc:AlternateContent xmlns:mc="http://schemas.openxmlformats.org/markup-compatibility/2006">
          <mc:Choice Requires="x14">
            <control shapeId="4111" r:id="rId18" name="Check Box 15">
              <controlPr defaultSize="0" autoFill="0" autoLine="0" autoPict="0" altText="">
                <anchor moveWithCells="1">
                  <from>
                    <xdr:col>17</xdr:col>
                    <xdr:colOff>66675</xdr:colOff>
                    <xdr:row>6</xdr:row>
                    <xdr:rowOff>190500</xdr:rowOff>
                  </from>
                  <to>
                    <xdr:col>17</xdr:col>
                    <xdr:colOff>371475</xdr:colOff>
                    <xdr:row>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468CF-D739-4AD3-B50E-41AEA00AFB96}">
  <dimension ref="A1:AH69"/>
  <sheetViews>
    <sheetView view="pageBreakPreview" zoomScale="80" zoomScaleNormal="82" zoomScaleSheetLayoutView="80" workbookViewId="0">
      <selection activeCell="I9" sqref="I9"/>
    </sheetView>
  </sheetViews>
  <sheetFormatPr defaultRowHeight="18.75"/>
  <cols>
    <col min="1" max="1" width="3.625" customWidth="1"/>
    <col min="2" max="2" width="5.375" customWidth="1"/>
    <col min="3" max="3" width="17.625" customWidth="1"/>
    <col min="4" max="4" width="7.625" customWidth="1"/>
    <col min="5" max="5" width="3.875" customWidth="1"/>
    <col min="6" max="6" width="7.625" customWidth="1"/>
    <col min="7" max="7" width="6.625" customWidth="1"/>
    <col min="8" max="8" width="10.625" customWidth="1"/>
    <col min="9" max="12" width="9.625" customWidth="1"/>
    <col min="13" max="13" width="4.75" customWidth="1"/>
    <col min="14" max="14" width="5.5" customWidth="1"/>
    <col min="15" max="19" width="7.875" hidden="1" customWidth="1"/>
    <col min="20" max="20" width="13.625" customWidth="1"/>
    <col min="21" max="21" width="12.25" customWidth="1"/>
    <col min="22" max="22" width="1.5" customWidth="1"/>
    <col min="23" max="24" width="9.625" hidden="1" customWidth="1"/>
    <col min="25" max="25" width="4.625" customWidth="1"/>
    <col min="26" max="34" width="9" style="2"/>
  </cols>
  <sheetData>
    <row r="1" spans="2:25" ht="14.25" customHeight="1" thickBot="1">
      <c r="B1" s="217"/>
      <c r="F1" s="217"/>
      <c r="U1" s="218" t="s">
        <v>155</v>
      </c>
      <c r="V1" s="2"/>
      <c r="W1" s="2"/>
      <c r="X1" s="2"/>
      <c r="Y1" s="2"/>
    </row>
    <row r="2" spans="2:25" ht="20.100000000000001" customHeight="1">
      <c r="B2" s="217"/>
      <c r="C2" s="681" t="s">
        <v>156</v>
      </c>
      <c r="D2" s="696"/>
      <c r="E2" s="683" t="s">
        <v>3</v>
      </c>
      <c r="F2" s="698"/>
      <c r="G2" s="685" t="s">
        <v>130</v>
      </c>
      <c r="H2" s="219"/>
      <c r="I2" s="297" t="s">
        <v>144</v>
      </c>
      <c r="J2" s="181"/>
      <c r="K2" s="299" t="s">
        <v>145</v>
      </c>
      <c r="L2" s="181"/>
      <c r="M2" s="181"/>
      <c r="N2" s="297" t="s">
        <v>146</v>
      </c>
      <c r="O2" s="181"/>
      <c r="P2" s="181"/>
      <c r="Q2" s="220"/>
      <c r="R2" s="220"/>
      <c r="S2" s="220"/>
      <c r="T2" s="221"/>
      <c r="U2" s="222"/>
      <c r="V2" s="2"/>
      <c r="W2" s="196" t="b">
        <v>0</v>
      </c>
      <c r="X2" s="216" t="s">
        <v>158</v>
      </c>
      <c r="Y2" s="2"/>
    </row>
    <row r="3" spans="2:25" ht="20.100000000000001" customHeight="1">
      <c r="B3" s="217"/>
      <c r="C3" s="682"/>
      <c r="D3" s="697"/>
      <c r="E3" s="684"/>
      <c r="F3" s="699"/>
      <c r="G3" s="686"/>
      <c r="H3" s="224"/>
      <c r="I3" s="298" t="s">
        <v>148</v>
      </c>
      <c r="J3" s="185"/>
      <c r="K3" s="298" t="s">
        <v>149</v>
      </c>
      <c r="L3" s="185"/>
      <c r="M3" s="186"/>
      <c r="N3" s="300" t="s">
        <v>151</v>
      </c>
      <c r="O3" s="225"/>
      <c r="P3" s="186"/>
      <c r="Q3" s="117"/>
      <c r="R3" s="117"/>
      <c r="S3" s="117"/>
      <c r="T3" s="300" t="s">
        <v>245</v>
      </c>
      <c r="U3" s="301" t="s">
        <v>261</v>
      </c>
      <c r="V3" s="2"/>
      <c r="W3" s="196" t="b">
        <v>0</v>
      </c>
      <c r="X3" s="196" t="s">
        <v>247</v>
      </c>
      <c r="Y3" s="2"/>
    </row>
    <row r="4" spans="2:25" ht="20.100000000000001" customHeight="1">
      <c r="B4" s="217"/>
      <c r="C4" s="682" t="s">
        <v>157</v>
      </c>
      <c r="D4" s="226"/>
      <c r="E4" s="117" t="s">
        <v>158</v>
      </c>
      <c r="F4" s="295"/>
      <c r="H4" s="117"/>
      <c r="I4" s="117"/>
      <c r="J4" s="117" t="s">
        <v>244</v>
      </c>
      <c r="K4" s="117"/>
      <c r="L4" s="117"/>
      <c r="M4" s="227"/>
      <c r="N4" s="117" t="s">
        <v>246</v>
      </c>
      <c r="S4" s="200" t="s">
        <v>9</v>
      </c>
      <c r="T4" s="117" ph="1"/>
      <c r="U4" s="228" ph="1"/>
      <c r="V4" s="2"/>
      <c r="W4" s="196" t="b">
        <v>0</v>
      </c>
      <c r="X4" s="196" t="s">
        <v>140</v>
      </c>
      <c r="Y4" s="2"/>
    </row>
    <row r="5" spans="2:25" ht="20.100000000000001" customHeight="1">
      <c r="B5" s="217"/>
      <c r="C5" s="682"/>
      <c r="D5" s="229" t="s">
        <v>241</v>
      </c>
      <c r="E5" s="191" t="s">
        <v>242</v>
      </c>
      <c r="F5" s="230"/>
      <c r="G5" s="230"/>
      <c r="H5" s="191" t="s">
        <v>243</v>
      </c>
      <c r="I5" s="296" t="s">
        <v>248</v>
      </c>
      <c r="J5" s="191" t="s">
        <v>142</v>
      </c>
      <c r="K5" s="191"/>
      <c r="L5" s="191" t="s">
        <v>249</v>
      </c>
      <c r="M5" s="612"/>
      <c r="N5" s="613"/>
      <c r="O5" s="613"/>
      <c r="P5" s="613"/>
      <c r="Q5" s="613"/>
      <c r="R5" s="613"/>
      <c r="S5" s="613"/>
      <c r="T5" s="613"/>
      <c r="U5" s="614"/>
      <c r="V5" s="2"/>
      <c r="W5" s="196" t="b">
        <v>0</v>
      </c>
      <c r="X5" s="196" t="s">
        <v>141</v>
      </c>
      <c r="Y5" s="2"/>
    </row>
    <row r="6" spans="2:25" ht="27" customHeight="1">
      <c r="B6" s="217"/>
      <c r="C6" s="223" t="s">
        <v>159</v>
      </c>
      <c r="D6" s="676"/>
      <c r="E6" s="677"/>
      <c r="F6" s="677"/>
      <c r="G6" s="677"/>
      <c r="H6" s="677"/>
      <c r="I6" s="677"/>
      <c r="J6" s="677"/>
      <c r="K6" s="677"/>
      <c r="L6" s="677"/>
      <c r="M6" s="678"/>
      <c r="N6" s="678"/>
      <c r="O6" s="231"/>
      <c r="P6" s="231"/>
      <c r="Q6" s="231"/>
      <c r="R6" s="231"/>
      <c r="S6" s="231"/>
      <c r="T6" s="679" t="s">
        <v>160</v>
      </c>
      <c r="U6" s="680"/>
      <c r="V6" s="2"/>
      <c r="W6" s="196" t="b">
        <v>0</v>
      </c>
      <c r="X6" s="196" t="s">
        <v>142</v>
      </c>
      <c r="Y6" s="2"/>
    </row>
    <row r="7" spans="2:25" ht="27" customHeight="1" thickBot="1">
      <c r="B7" s="217"/>
      <c r="C7" s="232" t="s">
        <v>161</v>
      </c>
      <c r="D7" s="687"/>
      <c r="E7" s="688"/>
      <c r="F7" s="688"/>
      <c r="G7" s="688"/>
      <c r="H7" s="688"/>
      <c r="I7" s="688"/>
      <c r="J7" s="688"/>
      <c r="K7" s="688"/>
      <c r="L7" s="688"/>
      <c r="M7" s="689"/>
      <c r="N7" s="689"/>
      <c r="O7" s="233"/>
      <c r="P7" s="233"/>
      <c r="Q7" s="233"/>
      <c r="R7" s="233"/>
      <c r="S7" s="233"/>
      <c r="T7" s="690"/>
      <c r="U7" s="691"/>
      <c r="V7" s="2"/>
      <c r="W7" s="196" t="b">
        <v>0</v>
      </c>
      <c r="X7" s="196" t="s">
        <v>143</v>
      </c>
      <c r="Y7" s="2"/>
    </row>
    <row r="8" spans="2:25" ht="15" customHeight="1" thickBot="1">
      <c r="B8" s="217"/>
      <c r="C8" s="692"/>
      <c r="D8" s="693"/>
      <c r="E8" s="693"/>
      <c r="F8" s="646"/>
      <c r="G8" s="670"/>
      <c r="H8" s="671"/>
      <c r="I8" s="234" t="s">
        <v>162</v>
      </c>
      <c r="J8" s="235" t="s">
        <v>163</v>
      </c>
      <c r="K8" s="235" t="s">
        <v>164</v>
      </c>
      <c r="L8" s="235" t="s">
        <v>165</v>
      </c>
      <c r="M8" s="672" t="s">
        <v>166</v>
      </c>
      <c r="N8" s="673"/>
      <c r="O8" s="236"/>
      <c r="P8" s="236"/>
      <c r="Q8" s="236"/>
      <c r="R8" s="236"/>
      <c r="S8" s="236"/>
      <c r="T8" s="694" t="s">
        <v>167</v>
      </c>
      <c r="U8" s="695"/>
      <c r="V8" s="2"/>
      <c r="W8" s="196" t="b">
        <v>0</v>
      </c>
      <c r="X8" s="196" t="s">
        <v>259</v>
      </c>
      <c r="Y8" s="2"/>
    </row>
    <row r="9" spans="2:25" ht="17.100000000000001" customHeight="1">
      <c r="B9" s="217"/>
      <c r="C9" s="657" t="s">
        <v>168</v>
      </c>
      <c r="D9" s="664"/>
      <c r="E9" s="664"/>
      <c r="F9" s="665"/>
      <c r="G9" s="662">
        <v>1800</v>
      </c>
      <c r="H9" s="663"/>
      <c r="I9" s="210"/>
      <c r="J9" s="211"/>
      <c r="K9" s="211"/>
      <c r="L9" s="211"/>
      <c r="M9" s="674"/>
      <c r="N9" s="675"/>
      <c r="O9" s="238"/>
      <c r="P9" s="238"/>
      <c r="Q9" s="238"/>
      <c r="R9" s="238"/>
      <c r="S9" s="238"/>
      <c r="T9" s="666">
        <f>SUM(I9:N9)</f>
        <v>0</v>
      </c>
      <c r="U9" s="624"/>
      <c r="V9" s="2"/>
      <c r="W9" s="196" t="b">
        <v>0</v>
      </c>
      <c r="X9" s="196" t="s">
        <v>260</v>
      </c>
      <c r="Y9" s="2"/>
    </row>
    <row r="10" spans="2:25" ht="17.100000000000001" customHeight="1">
      <c r="B10" s="217"/>
      <c r="C10" s="657" t="s">
        <v>168</v>
      </c>
      <c r="D10" s="664"/>
      <c r="E10" s="664"/>
      <c r="F10" s="665"/>
      <c r="G10" s="662">
        <v>1500</v>
      </c>
      <c r="H10" s="663"/>
      <c r="I10" s="212"/>
      <c r="J10" s="213"/>
      <c r="K10" s="213"/>
      <c r="L10" s="213"/>
      <c r="M10" s="658"/>
      <c r="N10" s="659"/>
      <c r="O10" s="238"/>
      <c r="P10" s="238"/>
      <c r="Q10" s="238"/>
      <c r="R10" s="238"/>
      <c r="S10" s="238"/>
      <c r="T10" s="666">
        <f>SUM(I10:S10)</f>
        <v>0</v>
      </c>
      <c r="U10" s="624"/>
      <c r="V10" s="2"/>
      <c r="W10" s="196" t="b">
        <v>0</v>
      </c>
      <c r="X10" s="322" t="s">
        <v>148</v>
      </c>
      <c r="Y10" s="2"/>
    </row>
    <row r="11" spans="2:25" ht="17.100000000000001" customHeight="1">
      <c r="B11" s="217"/>
      <c r="C11" s="657" t="s">
        <v>168</v>
      </c>
      <c r="D11" s="664"/>
      <c r="E11" s="664"/>
      <c r="F11" s="665"/>
      <c r="G11" s="662">
        <v>1200</v>
      </c>
      <c r="H11" s="663"/>
      <c r="I11" s="212"/>
      <c r="J11" s="213"/>
      <c r="K11" s="213"/>
      <c r="L11" s="213"/>
      <c r="M11" s="658"/>
      <c r="N11" s="659"/>
      <c r="O11" s="238"/>
      <c r="P11" s="238"/>
      <c r="Q11" s="238"/>
      <c r="R11" s="238"/>
      <c r="S11" s="238"/>
      <c r="T11" s="666">
        <f>SUM(I11:S11)</f>
        <v>0</v>
      </c>
      <c r="U11" s="624"/>
      <c r="V11" s="2"/>
      <c r="W11" s="196" t="b">
        <v>0</v>
      </c>
      <c r="X11" s="196" t="s">
        <v>145</v>
      </c>
      <c r="Y11" s="2"/>
    </row>
    <row r="12" spans="2:25" ht="17.100000000000001" customHeight="1">
      <c r="B12" s="217"/>
      <c r="C12" s="657" t="s">
        <v>168</v>
      </c>
      <c r="D12" s="664"/>
      <c r="E12" s="664"/>
      <c r="F12" s="665"/>
      <c r="G12" s="662">
        <v>900</v>
      </c>
      <c r="H12" s="663"/>
      <c r="I12" s="212"/>
      <c r="J12" s="213"/>
      <c r="K12" s="213"/>
      <c r="L12" s="213"/>
      <c r="M12" s="658"/>
      <c r="N12" s="659"/>
      <c r="O12" s="238"/>
      <c r="P12" s="238"/>
      <c r="Q12" s="238"/>
      <c r="R12" s="238"/>
      <c r="S12" s="238"/>
      <c r="T12" s="666">
        <f>SUM(I12:S12)</f>
        <v>0</v>
      </c>
      <c r="U12" s="624"/>
      <c r="V12" s="2"/>
      <c r="W12" s="196" t="b">
        <v>0</v>
      </c>
      <c r="X12" s="196" t="s">
        <v>149</v>
      </c>
      <c r="Y12" s="2"/>
    </row>
    <row r="13" spans="2:25" ht="17.100000000000001" customHeight="1">
      <c r="B13" s="217"/>
      <c r="C13" s="657" t="s">
        <v>168</v>
      </c>
      <c r="D13" s="664"/>
      <c r="E13" s="664"/>
      <c r="F13" s="665"/>
      <c r="G13" s="662">
        <v>600</v>
      </c>
      <c r="H13" s="663"/>
      <c r="I13" s="212"/>
      <c r="J13" s="213"/>
      <c r="K13" s="213"/>
      <c r="L13" s="213"/>
      <c r="M13" s="658"/>
      <c r="N13" s="659"/>
      <c r="O13" s="238"/>
      <c r="P13" s="238"/>
      <c r="Q13" s="238"/>
      <c r="R13" s="238"/>
      <c r="S13" s="238"/>
      <c r="T13" s="657">
        <f>SUM(I13:S13)</f>
        <v>0</v>
      </c>
      <c r="U13" s="624"/>
      <c r="V13" s="2"/>
      <c r="W13" s="196" t="b">
        <v>0</v>
      </c>
      <c r="X13" s="196" t="s">
        <v>146</v>
      </c>
      <c r="Y13" s="2"/>
    </row>
    <row r="14" spans="2:25" ht="17.100000000000001" customHeight="1">
      <c r="B14" s="217"/>
      <c r="C14" s="667" t="s">
        <v>169</v>
      </c>
      <c r="D14" s="668"/>
      <c r="E14" s="668"/>
      <c r="F14" s="669"/>
      <c r="G14" s="660" t="s">
        <v>170</v>
      </c>
      <c r="H14" s="661"/>
      <c r="I14" s="212"/>
      <c r="J14" s="213"/>
      <c r="K14" s="213"/>
      <c r="L14" s="213"/>
      <c r="M14" s="658"/>
      <c r="N14" s="659"/>
      <c r="O14" s="238"/>
      <c r="P14" s="238"/>
      <c r="Q14" s="238"/>
      <c r="R14" s="238"/>
      <c r="S14" s="238"/>
      <c r="T14" s="657">
        <f t="shared" ref="T14:T16" si="0">SUM(I14:S14)</f>
        <v>0</v>
      </c>
      <c r="U14" s="624"/>
      <c r="V14" s="2"/>
      <c r="W14" s="196" t="b">
        <v>0</v>
      </c>
      <c r="X14" s="196" t="s">
        <v>151</v>
      </c>
      <c r="Y14" s="2"/>
    </row>
    <row r="15" spans="2:25" ht="17.100000000000001" customHeight="1">
      <c r="B15" s="217"/>
      <c r="C15" s="654" t="s">
        <v>171</v>
      </c>
      <c r="D15" s="655"/>
      <c r="E15" s="655"/>
      <c r="F15" s="656"/>
      <c r="G15" s="660" t="s">
        <v>172</v>
      </c>
      <c r="H15" s="661"/>
      <c r="I15" s="212"/>
      <c r="J15" s="213"/>
      <c r="K15" s="213"/>
      <c r="L15" s="213"/>
      <c r="M15" s="658"/>
      <c r="N15" s="659"/>
      <c r="O15" s="238"/>
      <c r="P15" s="238"/>
      <c r="Q15" s="238"/>
      <c r="R15" s="238"/>
      <c r="S15" s="238"/>
      <c r="T15" s="657">
        <f t="shared" si="0"/>
        <v>0</v>
      </c>
      <c r="U15" s="624"/>
      <c r="V15" s="2"/>
      <c r="W15" s="196" t="b">
        <v>0</v>
      </c>
      <c r="X15" s="196" t="s">
        <v>150</v>
      </c>
      <c r="Y15" s="2"/>
    </row>
    <row r="16" spans="2:25" ht="17.100000000000001" customHeight="1" thickBot="1">
      <c r="B16" s="217"/>
      <c r="C16" s="640" t="s">
        <v>173</v>
      </c>
      <c r="D16" s="641"/>
      <c r="E16" s="641"/>
      <c r="F16" s="642"/>
      <c r="G16" s="650" t="s">
        <v>174</v>
      </c>
      <c r="H16" s="651"/>
      <c r="I16" s="214"/>
      <c r="J16" s="215"/>
      <c r="K16" s="215"/>
      <c r="L16" s="215"/>
      <c r="M16" s="652"/>
      <c r="N16" s="653"/>
      <c r="O16" s="239"/>
      <c r="P16" s="239"/>
      <c r="Q16" s="239"/>
      <c r="R16" s="239"/>
      <c r="S16" s="239"/>
      <c r="T16" s="643">
        <f t="shared" si="0"/>
        <v>0</v>
      </c>
      <c r="U16" s="644"/>
      <c r="V16" s="2"/>
      <c r="W16" s="196" t="b">
        <v>0</v>
      </c>
      <c r="X16" s="196" t="s">
        <v>254</v>
      </c>
      <c r="Y16" s="2"/>
    </row>
    <row r="17" spans="1:30" ht="6.95" customHeight="1">
      <c r="B17" s="217"/>
      <c r="F17" s="217"/>
      <c r="O17">
        <f>SUM(O9:O13)</f>
        <v>0</v>
      </c>
      <c r="P17">
        <f>SUM(P9:P13)</f>
        <v>0</v>
      </c>
      <c r="Q17">
        <f>SUM(Q9:Q13)</f>
        <v>0</v>
      </c>
      <c r="R17">
        <f>SUM(R9:R13)</f>
        <v>0</v>
      </c>
      <c r="S17">
        <f>SUM(S9:S13)</f>
        <v>0</v>
      </c>
      <c r="V17" s="2"/>
      <c r="W17" s="2"/>
      <c r="X17" s="2"/>
      <c r="Y17" s="2"/>
    </row>
    <row r="18" spans="1:30" ht="6.95" customHeight="1" thickBot="1">
      <c r="B18" s="217"/>
      <c r="F18" s="217"/>
      <c r="V18" s="2"/>
      <c r="W18" s="2"/>
      <c r="X18" s="2"/>
      <c r="Y18" s="2"/>
    </row>
    <row r="19" spans="1:30" ht="13.5" customHeight="1">
      <c r="A19" s="217"/>
      <c r="B19" s="217"/>
      <c r="C19" s="240" t="s">
        <v>175</v>
      </c>
      <c r="D19" s="645" t="s">
        <v>176</v>
      </c>
      <c r="E19" s="646"/>
      <c r="F19" s="242" t="s">
        <v>177</v>
      </c>
      <c r="G19" s="645" t="s">
        <v>178</v>
      </c>
      <c r="H19" s="649"/>
      <c r="I19" s="240"/>
      <c r="J19" s="242"/>
      <c r="K19" s="242"/>
      <c r="L19" s="242"/>
      <c r="M19" s="645"/>
      <c r="N19" s="649"/>
      <c r="O19" s="240"/>
      <c r="P19" s="242"/>
      <c r="Q19" s="242"/>
      <c r="R19" s="242"/>
      <c r="S19" s="241"/>
      <c r="T19" s="240"/>
      <c r="U19" s="243"/>
      <c r="V19" s="4"/>
      <c r="W19" s="4"/>
      <c r="X19" s="4"/>
      <c r="Y19" s="2"/>
    </row>
    <row r="20" spans="1:30" ht="13.5" customHeight="1">
      <c r="B20" s="217"/>
      <c r="C20" s="629" t="s">
        <v>179</v>
      </c>
      <c r="D20" s="630"/>
      <c r="E20" s="630"/>
      <c r="F20" s="630"/>
      <c r="G20" s="630"/>
      <c r="H20" s="281"/>
      <c r="I20" s="244"/>
      <c r="J20" s="237"/>
      <c r="K20" s="237"/>
      <c r="L20" s="237"/>
      <c r="M20" s="623"/>
      <c r="N20" s="624"/>
      <c r="O20" s="245"/>
      <c r="P20" s="246"/>
      <c r="Q20" s="246"/>
      <c r="R20" s="246"/>
      <c r="S20" s="247"/>
      <c r="T20" s="245" t="s">
        <v>180</v>
      </c>
      <c r="U20" s="248" t="s">
        <v>240</v>
      </c>
      <c r="V20" s="2"/>
      <c r="W20" s="2"/>
      <c r="X20" s="2"/>
      <c r="Y20" s="2"/>
    </row>
    <row r="21" spans="1:30" ht="20.100000000000001" customHeight="1">
      <c r="B21">
        <v>915</v>
      </c>
      <c r="C21" s="282" t="s">
        <v>181</v>
      </c>
      <c r="D21" s="636"/>
      <c r="E21" s="637"/>
      <c r="F21" s="283">
        <v>9.3000000000000007</v>
      </c>
      <c r="G21" s="284" t="s">
        <v>182</v>
      </c>
      <c r="H21" s="285"/>
      <c r="I21" s="250">
        <f>I9+I10+I11+I12+I13</f>
        <v>0</v>
      </c>
      <c r="J21" s="238">
        <f t="shared" ref="J21:S21" si="1">J9+J10+J11+J12+J13</f>
        <v>0</v>
      </c>
      <c r="K21" s="238">
        <f t="shared" si="1"/>
        <v>0</v>
      </c>
      <c r="L21" s="238">
        <f t="shared" si="1"/>
        <v>0</v>
      </c>
      <c r="M21" s="617">
        <f t="shared" si="1"/>
        <v>0</v>
      </c>
      <c r="N21" s="618">
        <f t="shared" si="1"/>
        <v>0</v>
      </c>
      <c r="O21" s="250">
        <f t="shared" si="1"/>
        <v>0</v>
      </c>
      <c r="P21" s="238">
        <f t="shared" si="1"/>
        <v>0</v>
      </c>
      <c r="Q21" s="238">
        <f t="shared" si="1"/>
        <v>0</v>
      </c>
      <c r="R21" s="238">
        <f t="shared" si="1"/>
        <v>0</v>
      </c>
      <c r="S21" s="251">
        <f t="shared" si="1"/>
        <v>0</v>
      </c>
      <c r="T21" s="346">
        <f t="shared" ref="T21:T62" si="2">SUM(I21:S21)</f>
        <v>0</v>
      </c>
      <c r="U21" s="252">
        <f t="shared" ref="U21:U45" si="3">T21*F21</f>
        <v>0</v>
      </c>
      <c r="V21" s="2"/>
      <c r="W21" s="2"/>
      <c r="X21" s="2"/>
      <c r="Y21" s="2"/>
    </row>
    <row r="22" spans="1:30" ht="20.100000000000001" customHeight="1">
      <c r="B22">
        <v>916</v>
      </c>
      <c r="C22" s="286" t="s">
        <v>183</v>
      </c>
      <c r="D22" s="647"/>
      <c r="E22" s="648"/>
      <c r="F22" s="287">
        <v>9.3000000000000007</v>
      </c>
      <c r="G22" s="288" t="s">
        <v>184</v>
      </c>
      <c r="H22" s="289"/>
      <c r="I22" s="253">
        <f>I9+I10+I11+I12+I13</f>
        <v>0</v>
      </c>
      <c r="J22" s="254">
        <f t="shared" ref="J22:S22" si="4">J9+J10+J11+J12+J13</f>
        <v>0</v>
      </c>
      <c r="K22" s="254">
        <f t="shared" si="4"/>
        <v>0</v>
      </c>
      <c r="L22" s="254">
        <f t="shared" si="4"/>
        <v>0</v>
      </c>
      <c r="M22" s="615">
        <f t="shared" si="4"/>
        <v>0</v>
      </c>
      <c r="N22" s="616">
        <f t="shared" si="4"/>
        <v>0</v>
      </c>
      <c r="O22" s="253">
        <f t="shared" si="4"/>
        <v>0</v>
      </c>
      <c r="P22" s="254">
        <f t="shared" si="4"/>
        <v>0</v>
      </c>
      <c r="Q22" s="254">
        <f t="shared" si="4"/>
        <v>0</v>
      </c>
      <c r="R22" s="254">
        <f t="shared" si="4"/>
        <v>0</v>
      </c>
      <c r="S22" s="255">
        <f t="shared" si="4"/>
        <v>0</v>
      </c>
      <c r="T22" s="347">
        <f t="shared" si="2"/>
        <v>0</v>
      </c>
      <c r="U22" s="256">
        <f t="shared" si="3"/>
        <v>0</v>
      </c>
      <c r="V22" s="2"/>
      <c r="W22" s="2"/>
      <c r="X22" s="2"/>
      <c r="Y22" s="2"/>
    </row>
    <row r="23" spans="1:30" ht="20.100000000000001" customHeight="1">
      <c r="B23">
        <v>917</v>
      </c>
      <c r="C23" s="282" t="s">
        <v>185</v>
      </c>
      <c r="D23" s="632">
        <v>1800</v>
      </c>
      <c r="E23" s="633"/>
      <c r="F23" s="283">
        <v>4.5</v>
      </c>
      <c r="G23" s="284" t="s">
        <v>186</v>
      </c>
      <c r="H23" s="285"/>
      <c r="I23" s="250">
        <f t="shared" ref="I23:S27" si="5">I9*1</f>
        <v>0</v>
      </c>
      <c r="J23" s="238">
        <f t="shared" si="5"/>
        <v>0</v>
      </c>
      <c r="K23" s="238">
        <f t="shared" si="5"/>
        <v>0</v>
      </c>
      <c r="L23" s="238">
        <f t="shared" si="5"/>
        <v>0</v>
      </c>
      <c r="M23" s="617">
        <f t="shared" si="5"/>
        <v>0</v>
      </c>
      <c r="N23" s="618">
        <f t="shared" si="5"/>
        <v>0</v>
      </c>
      <c r="O23" s="250">
        <f t="shared" si="5"/>
        <v>0</v>
      </c>
      <c r="P23" s="238">
        <f t="shared" si="5"/>
        <v>0</v>
      </c>
      <c r="Q23" s="238">
        <f t="shared" si="5"/>
        <v>0</v>
      </c>
      <c r="R23" s="238">
        <f t="shared" si="5"/>
        <v>0</v>
      </c>
      <c r="S23" s="251">
        <f t="shared" si="5"/>
        <v>0</v>
      </c>
      <c r="T23" s="346">
        <f t="shared" si="2"/>
        <v>0</v>
      </c>
      <c r="U23" s="252">
        <f t="shared" si="3"/>
        <v>0</v>
      </c>
      <c r="V23" s="2"/>
      <c r="W23" s="2"/>
      <c r="X23" s="2"/>
      <c r="Y23" s="2"/>
    </row>
    <row r="24" spans="1:30" ht="20.100000000000001" customHeight="1">
      <c r="B24">
        <v>918</v>
      </c>
      <c r="C24" s="286" t="s">
        <v>185</v>
      </c>
      <c r="D24" s="634">
        <v>1500</v>
      </c>
      <c r="E24" s="635"/>
      <c r="F24" s="287">
        <v>3.9</v>
      </c>
      <c r="G24" s="288" t="s">
        <v>187</v>
      </c>
      <c r="H24" s="289"/>
      <c r="I24" s="253">
        <f t="shared" si="5"/>
        <v>0</v>
      </c>
      <c r="J24" s="254">
        <f t="shared" si="5"/>
        <v>0</v>
      </c>
      <c r="K24" s="254">
        <f t="shared" si="5"/>
        <v>0</v>
      </c>
      <c r="L24" s="254">
        <f t="shared" si="5"/>
        <v>0</v>
      </c>
      <c r="M24" s="615">
        <f t="shared" si="5"/>
        <v>0</v>
      </c>
      <c r="N24" s="616">
        <f t="shared" si="5"/>
        <v>0</v>
      </c>
      <c r="O24" s="253">
        <f t="shared" si="5"/>
        <v>0</v>
      </c>
      <c r="P24" s="254">
        <f t="shared" si="5"/>
        <v>0</v>
      </c>
      <c r="Q24" s="254">
        <f t="shared" si="5"/>
        <v>0</v>
      </c>
      <c r="R24" s="254">
        <f t="shared" si="5"/>
        <v>0</v>
      </c>
      <c r="S24" s="255">
        <f t="shared" si="5"/>
        <v>0</v>
      </c>
      <c r="T24" s="347">
        <f t="shared" si="2"/>
        <v>0</v>
      </c>
      <c r="U24" s="256">
        <f t="shared" si="3"/>
        <v>0</v>
      </c>
      <c r="V24" s="2"/>
      <c r="W24" s="2"/>
      <c r="X24" s="2"/>
      <c r="Y24" s="2"/>
    </row>
    <row r="25" spans="1:30" ht="20.100000000000001" customHeight="1">
      <c r="B25">
        <v>919</v>
      </c>
      <c r="C25" s="282" t="s">
        <v>185</v>
      </c>
      <c r="D25" s="632">
        <v>1200</v>
      </c>
      <c r="E25" s="633"/>
      <c r="F25" s="283">
        <v>3.2</v>
      </c>
      <c r="G25" s="284" t="s">
        <v>189</v>
      </c>
      <c r="H25" s="285"/>
      <c r="I25" s="250">
        <f t="shared" si="5"/>
        <v>0</v>
      </c>
      <c r="J25" s="238">
        <f t="shared" si="5"/>
        <v>0</v>
      </c>
      <c r="K25" s="238">
        <f t="shared" si="5"/>
        <v>0</v>
      </c>
      <c r="L25" s="238">
        <f t="shared" si="5"/>
        <v>0</v>
      </c>
      <c r="M25" s="617">
        <f t="shared" si="5"/>
        <v>0</v>
      </c>
      <c r="N25" s="618">
        <f t="shared" si="5"/>
        <v>0</v>
      </c>
      <c r="O25" s="250">
        <f t="shared" si="5"/>
        <v>0</v>
      </c>
      <c r="P25" s="238">
        <f t="shared" si="5"/>
        <v>0</v>
      </c>
      <c r="Q25" s="238">
        <f t="shared" si="5"/>
        <v>0</v>
      </c>
      <c r="R25" s="238">
        <f t="shared" si="5"/>
        <v>0</v>
      </c>
      <c r="S25" s="251">
        <f t="shared" si="5"/>
        <v>0</v>
      </c>
      <c r="T25" s="346">
        <f t="shared" si="2"/>
        <v>0</v>
      </c>
      <c r="U25" s="252">
        <f t="shared" si="3"/>
        <v>0</v>
      </c>
      <c r="V25" s="2"/>
      <c r="W25" s="2"/>
      <c r="X25" s="2"/>
      <c r="Y25" s="2"/>
    </row>
    <row r="26" spans="1:30" ht="20.100000000000001" customHeight="1">
      <c r="B26">
        <v>920</v>
      </c>
      <c r="C26" s="286" t="s">
        <v>185</v>
      </c>
      <c r="D26" s="634">
        <v>900</v>
      </c>
      <c r="E26" s="635"/>
      <c r="F26" s="287">
        <v>2.5</v>
      </c>
      <c r="G26" s="288" t="s">
        <v>191</v>
      </c>
      <c r="H26" s="289"/>
      <c r="I26" s="253">
        <f t="shared" si="5"/>
        <v>0</v>
      </c>
      <c r="J26" s="254">
        <f t="shared" si="5"/>
        <v>0</v>
      </c>
      <c r="K26" s="254">
        <f t="shared" si="5"/>
        <v>0</v>
      </c>
      <c r="L26" s="254">
        <f t="shared" si="5"/>
        <v>0</v>
      </c>
      <c r="M26" s="615">
        <f t="shared" si="5"/>
        <v>0</v>
      </c>
      <c r="N26" s="616">
        <f t="shared" si="5"/>
        <v>0</v>
      </c>
      <c r="O26" s="253">
        <f t="shared" si="5"/>
        <v>0</v>
      </c>
      <c r="P26" s="254">
        <f t="shared" si="5"/>
        <v>0</v>
      </c>
      <c r="Q26" s="254">
        <f t="shared" si="5"/>
        <v>0</v>
      </c>
      <c r="R26" s="254">
        <f t="shared" si="5"/>
        <v>0</v>
      </c>
      <c r="S26" s="255">
        <f t="shared" si="5"/>
        <v>0</v>
      </c>
      <c r="T26" s="347">
        <f t="shared" si="2"/>
        <v>0</v>
      </c>
      <c r="U26" s="256">
        <f t="shared" si="3"/>
        <v>0</v>
      </c>
      <c r="V26" s="2"/>
      <c r="W26" s="2"/>
      <c r="X26" s="2"/>
      <c r="Y26" s="2"/>
    </row>
    <row r="27" spans="1:30" ht="20.100000000000001" customHeight="1">
      <c r="B27">
        <v>921</v>
      </c>
      <c r="C27" s="282" t="s">
        <v>185</v>
      </c>
      <c r="D27" s="632">
        <v>600</v>
      </c>
      <c r="E27" s="633"/>
      <c r="F27" s="283">
        <v>1.8</v>
      </c>
      <c r="G27" s="284" t="s">
        <v>192</v>
      </c>
      <c r="H27" s="285"/>
      <c r="I27" s="250">
        <f t="shared" si="5"/>
        <v>0</v>
      </c>
      <c r="J27" s="238">
        <f t="shared" si="5"/>
        <v>0</v>
      </c>
      <c r="K27" s="238">
        <f t="shared" si="5"/>
        <v>0</v>
      </c>
      <c r="L27" s="238">
        <f t="shared" si="5"/>
        <v>0</v>
      </c>
      <c r="M27" s="617">
        <f t="shared" si="5"/>
        <v>0</v>
      </c>
      <c r="N27" s="618">
        <f t="shared" si="5"/>
        <v>0</v>
      </c>
      <c r="O27" s="250">
        <f t="shared" si="5"/>
        <v>0</v>
      </c>
      <c r="P27" s="238">
        <f t="shared" si="5"/>
        <v>0</v>
      </c>
      <c r="Q27" s="238">
        <f t="shared" si="5"/>
        <v>0</v>
      </c>
      <c r="R27" s="238">
        <f t="shared" si="5"/>
        <v>0</v>
      </c>
      <c r="S27" s="251">
        <f t="shared" si="5"/>
        <v>0</v>
      </c>
      <c r="T27" s="346">
        <f t="shared" si="2"/>
        <v>0</v>
      </c>
      <c r="U27" s="252">
        <f t="shared" si="3"/>
        <v>0</v>
      </c>
      <c r="V27" s="2"/>
      <c r="W27" s="2"/>
      <c r="X27" s="2"/>
      <c r="Y27" s="2"/>
    </row>
    <row r="28" spans="1:30" ht="20.100000000000001" customHeight="1">
      <c r="B28">
        <v>922</v>
      </c>
      <c r="C28" s="286" t="s">
        <v>193</v>
      </c>
      <c r="D28" s="634">
        <v>1800</v>
      </c>
      <c r="E28" s="635"/>
      <c r="F28" s="287">
        <v>4.9000000000000004</v>
      </c>
      <c r="G28" s="288" t="s">
        <v>194</v>
      </c>
      <c r="H28" s="289"/>
      <c r="I28" s="253">
        <f t="shared" ref="I28:S32" si="6">I9*1</f>
        <v>0</v>
      </c>
      <c r="J28" s="254">
        <f t="shared" si="6"/>
        <v>0</v>
      </c>
      <c r="K28" s="254">
        <f t="shared" si="6"/>
        <v>0</v>
      </c>
      <c r="L28" s="254">
        <f t="shared" si="6"/>
        <v>0</v>
      </c>
      <c r="M28" s="615">
        <f t="shared" si="6"/>
        <v>0</v>
      </c>
      <c r="N28" s="616">
        <f t="shared" si="6"/>
        <v>0</v>
      </c>
      <c r="O28" s="253">
        <f t="shared" si="6"/>
        <v>0</v>
      </c>
      <c r="P28" s="254">
        <f t="shared" si="6"/>
        <v>0</v>
      </c>
      <c r="Q28" s="254">
        <f t="shared" si="6"/>
        <v>0</v>
      </c>
      <c r="R28" s="254">
        <f t="shared" si="6"/>
        <v>0</v>
      </c>
      <c r="S28" s="255">
        <f t="shared" si="6"/>
        <v>0</v>
      </c>
      <c r="T28" s="347">
        <f t="shared" si="2"/>
        <v>0</v>
      </c>
      <c r="U28" s="256">
        <f t="shared" si="3"/>
        <v>0</v>
      </c>
      <c r="V28" s="2"/>
      <c r="W28" s="2"/>
      <c r="X28" s="2"/>
      <c r="Y28" s="2"/>
    </row>
    <row r="29" spans="1:30" ht="20.100000000000001" customHeight="1">
      <c r="B29">
        <v>923</v>
      </c>
      <c r="C29" s="282" t="s">
        <v>193</v>
      </c>
      <c r="D29" s="632">
        <v>1500</v>
      </c>
      <c r="E29" s="633"/>
      <c r="F29" s="283">
        <v>4.4000000000000004</v>
      </c>
      <c r="G29" s="284" t="s">
        <v>195</v>
      </c>
      <c r="H29" s="285"/>
      <c r="I29" s="250">
        <f t="shared" si="6"/>
        <v>0</v>
      </c>
      <c r="J29" s="238">
        <f t="shared" si="6"/>
        <v>0</v>
      </c>
      <c r="K29" s="238">
        <f t="shared" si="6"/>
        <v>0</v>
      </c>
      <c r="L29" s="238">
        <f t="shared" si="6"/>
        <v>0</v>
      </c>
      <c r="M29" s="617">
        <f t="shared" si="6"/>
        <v>0</v>
      </c>
      <c r="N29" s="618">
        <f t="shared" si="6"/>
        <v>0</v>
      </c>
      <c r="O29" s="250">
        <f t="shared" si="6"/>
        <v>0</v>
      </c>
      <c r="P29" s="238">
        <f t="shared" si="6"/>
        <v>0</v>
      </c>
      <c r="Q29" s="238">
        <f t="shared" si="6"/>
        <v>0</v>
      </c>
      <c r="R29" s="238">
        <f t="shared" si="6"/>
        <v>0</v>
      </c>
      <c r="S29" s="251">
        <f t="shared" si="6"/>
        <v>0</v>
      </c>
      <c r="T29" s="346">
        <f t="shared" si="2"/>
        <v>0</v>
      </c>
      <c r="U29" s="252">
        <f t="shared" si="3"/>
        <v>0</v>
      </c>
      <c r="V29" s="2"/>
      <c r="W29" s="2"/>
      <c r="X29" s="2"/>
      <c r="Y29" s="2"/>
      <c r="AD29" s="209" t="s">
        <v>188</v>
      </c>
    </row>
    <row r="30" spans="1:30" ht="20.100000000000001" customHeight="1">
      <c r="B30">
        <v>924</v>
      </c>
      <c r="C30" s="286" t="s">
        <v>193</v>
      </c>
      <c r="D30" s="634">
        <v>1200</v>
      </c>
      <c r="E30" s="635"/>
      <c r="F30" s="287">
        <v>3.5</v>
      </c>
      <c r="G30" s="288" t="s">
        <v>196</v>
      </c>
      <c r="H30" s="289"/>
      <c r="I30" s="253">
        <f t="shared" si="6"/>
        <v>0</v>
      </c>
      <c r="J30" s="254">
        <f t="shared" si="6"/>
        <v>0</v>
      </c>
      <c r="K30" s="254">
        <f t="shared" si="6"/>
        <v>0</v>
      </c>
      <c r="L30" s="254">
        <f t="shared" si="6"/>
        <v>0</v>
      </c>
      <c r="M30" s="615">
        <f t="shared" si="6"/>
        <v>0</v>
      </c>
      <c r="N30" s="616">
        <f t="shared" si="6"/>
        <v>0</v>
      </c>
      <c r="O30" s="253">
        <f t="shared" si="6"/>
        <v>0</v>
      </c>
      <c r="P30" s="254">
        <f t="shared" si="6"/>
        <v>0</v>
      </c>
      <c r="Q30" s="254">
        <f t="shared" si="6"/>
        <v>0</v>
      </c>
      <c r="R30" s="254">
        <f t="shared" si="6"/>
        <v>0</v>
      </c>
      <c r="S30" s="255">
        <f t="shared" si="6"/>
        <v>0</v>
      </c>
      <c r="T30" s="347">
        <f t="shared" si="2"/>
        <v>0</v>
      </c>
      <c r="U30" s="256">
        <f t="shared" si="3"/>
        <v>0</v>
      </c>
      <c r="V30" s="2"/>
      <c r="W30" s="2"/>
      <c r="X30" s="2"/>
      <c r="Y30" s="2"/>
      <c r="AD30" s="209" t="s">
        <v>190</v>
      </c>
    </row>
    <row r="31" spans="1:30" ht="20.100000000000001" customHeight="1">
      <c r="B31">
        <v>925</v>
      </c>
      <c r="C31" s="282" t="s">
        <v>193</v>
      </c>
      <c r="D31" s="632">
        <v>900</v>
      </c>
      <c r="E31" s="633"/>
      <c r="F31" s="283">
        <v>2.6</v>
      </c>
      <c r="G31" s="284" t="s">
        <v>197</v>
      </c>
      <c r="H31" s="285"/>
      <c r="I31" s="250">
        <f t="shared" si="6"/>
        <v>0</v>
      </c>
      <c r="J31" s="238">
        <f t="shared" si="6"/>
        <v>0</v>
      </c>
      <c r="K31" s="238">
        <f t="shared" si="6"/>
        <v>0</v>
      </c>
      <c r="L31" s="238">
        <f t="shared" si="6"/>
        <v>0</v>
      </c>
      <c r="M31" s="617">
        <f t="shared" si="6"/>
        <v>0</v>
      </c>
      <c r="N31" s="618">
        <f t="shared" si="6"/>
        <v>0</v>
      </c>
      <c r="O31" s="250">
        <f t="shared" si="6"/>
        <v>0</v>
      </c>
      <c r="P31" s="238">
        <f t="shared" si="6"/>
        <v>0</v>
      </c>
      <c r="Q31" s="238">
        <f t="shared" si="6"/>
        <v>0</v>
      </c>
      <c r="R31" s="238">
        <f t="shared" si="6"/>
        <v>0</v>
      </c>
      <c r="S31" s="251">
        <f t="shared" si="6"/>
        <v>0</v>
      </c>
      <c r="T31" s="346">
        <f t="shared" si="2"/>
        <v>0</v>
      </c>
      <c r="U31" s="252">
        <f t="shared" si="3"/>
        <v>0</v>
      </c>
      <c r="V31" s="2"/>
      <c r="W31" s="2"/>
      <c r="X31" s="2"/>
      <c r="Y31" s="2"/>
    </row>
    <row r="32" spans="1:30" ht="20.100000000000001" customHeight="1">
      <c r="B32">
        <v>926</v>
      </c>
      <c r="C32" s="286" t="s">
        <v>193</v>
      </c>
      <c r="D32" s="634">
        <v>600</v>
      </c>
      <c r="E32" s="635"/>
      <c r="F32" s="287">
        <v>1.7</v>
      </c>
      <c r="G32" s="288" t="s">
        <v>198</v>
      </c>
      <c r="H32" s="289"/>
      <c r="I32" s="253">
        <f t="shared" si="6"/>
        <v>0</v>
      </c>
      <c r="J32" s="254">
        <f t="shared" si="6"/>
        <v>0</v>
      </c>
      <c r="K32" s="254">
        <f t="shared" si="6"/>
        <v>0</v>
      </c>
      <c r="L32" s="254">
        <f t="shared" si="6"/>
        <v>0</v>
      </c>
      <c r="M32" s="615">
        <f t="shared" si="6"/>
        <v>0</v>
      </c>
      <c r="N32" s="616">
        <f t="shared" si="6"/>
        <v>0</v>
      </c>
      <c r="O32" s="253">
        <f t="shared" si="6"/>
        <v>0</v>
      </c>
      <c r="P32" s="254">
        <f t="shared" si="6"/>
        <v>0</v>
      </c>
      <c r="Q32" s="254">
        <f t="shared" si="6"/>
        <v>0</v>
      </c>
      <c r="R32" s="254">
        <f t="shared" si="6"/>
        <v>0</v>
      </c>
      <c r="S32" s="255">
        <f t="shared" si="6"/>
        <v>0</v>
      </c>
      <c r="T32" s="347">
        <f t="shared" si="2"/>
        <v>0</v>
      </c>
      <c r="U32" s="256">
        <f t="shared" si="3"/>
        <v>0</v>
      </c>
      <c r="V32" s="2"/>
      <c r="W32" s="2"/>
      <c r="X32" s="2"/>
      <c r="Y32" s="2"/>
    </row>
    <row r="33" spans="1:25" ht="20.100000000000001" customHeight="1">
      <c r="B33">
        <v>927</v>
      </c>
      <c r="C33" s="282" t="s">
        <v>199</v>
      </c>
      <c r="D33" s="632">
        <v>1800</v>
      </c>
      <c r="E33" s="633"/>
      <c r="F33" s="283">
        <v>1.8</v>
      </c>
      <c r="G33" s="284" t="s">
        <v>200</v>
      </c>
      <c r="H33" s="285"/>
      <c r="I33" s="250">
        <f t="shared" ref="I33:S37" si="7">I9*1</f>
        <v>0</v>
      </c>
      <c r="J33" s="238">
        <f t="shared" si="7"/>
        <v>0</v>
      </c>
      <c r="K33" s="238">
        <f t="shared" si="7"/>
        <v>0</v>
      </c>
      <c r="L33" s="238">
        <f t="shared" si="7"/>
        <v>0</v>
      </c>
      <c r="M33" s="617">
        <f t="shared" si="7"/>
        <v>0</v>
      </c>
      <c r="N33" s="618">
        <f t="shared" si="7"/>
        <v>0</v>
      </c>
      <c r="O33" s="250">
        <f t="shared" si="7"/>
        <v>0</v>
      </c>
      <c r="P33" s="238">
        <f t="shared" si="7"/>
        <v>0</v>
      </c>
      <c r="Q33" s="238">
        <f t="shared" si="7"/>
        <v>0</v>
      </c>
      <c r="R33" s="238">
        <f t="shared" si="7"/>
        <v>0</v>
      </c>
      <c r="S33" s="251">
        <f t="shared" si="7"/>
        <v>0</v>
      </c>
      <c r="T33" s="346">
        <f t="shared" si="2"/>
        <v>0</v>
      </c>
      <c r="U33" s="252">
        <f t="shared" si="3"/>
        <v>0</v>
      </c>
      <c r="V33" s="2"/>
      <c r="W33" s="2"/>
      <c r="X33" s="2"/>
      <c r="Y33" s="2"/>
    </row>
    <row r="34" spans="1:25" ht="20.100000000000001" customHeight="1">
      <c r="B34">
        <v>928</v>
      </c>
      <c r="C34" s="286" t="s">
        <v>199</v>
      </c>
      <c r="D34" s="634">
        <v>1500</v>
      </c>
      <c r="E34" s="635"/>
      <c r="F34" s="287">
        <v>1.5</v>
      </c>
      <c r="G34" s="288" t="s">
        <v>201</v>
      </c>
      <c r="H34" s="289"/>
      <c r="I34" s="253">
        <f t="shared" si="7"/>
        <v>0</v>
      </c>
      <c r="J34" s="254">
        <f t="shared" si="7"/>
        <v>0</v>
      </c>
      <c r="K34" s="254">
        <f t="shared" si="7"/>
        <v>0</v>
      </c>
      <c r="L34" s="254">
        <f t="shared" si="7"/>
        <v>0</v>
      </c>
      <c r="M34" s="615">
        <f t="shared" si="7"/>
        <v>0</v>
      </c>
      <c r="N34" s="616">
        <f t="shared" si="7"/>
        <v>0</v>
      </c>
      <c r="O34" s="253">
        <f t="shared" si="7"/>
        <v>0</v>
      </c>
      <c r="P34" s="254">
        <f t="shared" si="7"/>
        <v>0</v>
      </c>
      <c r="Q34" s="254">
        <f t="shared" si="7"/>
        <v>0</v>
      </c>
      <c r="R34" s="254">
        <f t="shared" si="7"/>
        <v>0</v>
      </c>
      <c r="S34" s="255">
        <f t="shared" si="7"/>
        <v>0</v>
      </c>
      <c r="T34" s="347">
        <f t="shared" si="2"/>
        <v>0</v>
      </c>
      <c r="U34" s="256">
        <f t="shared" si="3"/>
        <v>0</v>
      </c>
      <c r="V34" s="2"/>
      <c r="W34" s="2"/>
      <c r="X34" s="2"/>
      <c r="Y34" s="2"/>
    </row>
    <row r="35" spans="1:25" ht="20.100000000000001" customHeight="1">
      <c r="B35">
        <v>929</v>
      </c>
      <c r="C35" s="282" t="s">
        <v>199</v>
      </c>
      <c r="D35" s="632">
        <v>1200</v>
      </c>
      <c r="E35" s="633"/>
      <c r="F35" s="283">
        <v>1.3</v>
      </c>
      <c r="G35" s="284" t="s">
        <v>202</v>
      </c>
      <c r="H35" s="285"/>
      <c r="I35" s="250">
        <f t="shared" si="7"/>
        <v>0</v>
      </c>
      <c r="J35" s="238">
        <f t="shared" si="7"/>
        <v>0</v>
      </c>
      <c r="K35" s="238">
        <f t="shared" si="7"/>
        <v>0</v>
      </c>
      <c r="L35" s="238">
        <f t="shared" si="7"/>
        <v>0</v>
      </c>
      <c r="M35" s="617">
        <f t="shared" si="7"/>
        <v>0</v>
      </c>
      <c r="N35" s="618">
        <f t="shared" si="7"/>
        <v>0</v>
      </c>
      <c r="O35" s="250">
        <f t="shared" si="7"/>
        <v>0</v>
      </c>
      <c r="P35" s="238">
        <f t="shared" si="7"/>
        <v>0</v>
      </c>
      <c r="Q35" s="238">
        <f t="shared" si="7"/>
        <v>0</v>
      </c>
      <c r="R35" s="238">
        <f t="shared" si="7"/>
        <v>0</v>
      </c>
      <c r="S35" s="251">
        <f t="shared" si="7"/>
        <v>0</v>
      </c>
      <c r="T35" s="346">
        <f t="shared" si="2"/>
        <v>0</v>
      </c>
      <c r="U35" s="252">
        <f t="shared" si="3"/>
        <v>0</v>
      </c>
      <c r="V35" s="2"/>
      <c r="W35" s="2"/>
      <c r="X35" s="2"/>
      <c r="Y35" s="2"/>
    </row>
    <row r="36" spans="1:25" ht="20.100000000000001" customHeight="1">
      <c r="B36">
        <v>930</v>
      </c>
      <c r="C36" s="286" t="s">
        <v>199</v>
      </c>
      <c r="D36" s="634">
        <v>900</v>
      </c>
      <c r="E36" s="635"/>
      <c r="F36" s="287">
        <v>1</v>
      </c>
      <c r="G36" s="288" t="s">
        <v>203</v>
      </c>
      <c r="H36" s="289"/>
      <c r="I36" s="253">
        <f t="shared" si="7"/>
        <v>0</v>
      </c>
      <c r="J36" s="254">
        <f t="shared" si="7"/>
        <v>0</v>
      </c>
      <c r="K36" s="254">
        <f t="shared" si="7"/>
        <v>0</v>
      </c>
      <c r="L36" s="254">
        <f t="shared" si="7"/>
        <v>0</v>
      </c>
      <c r="M36" s="615">
        <f t="shared" si="7"/>
        <v>0</v>
      </c>
      <c r="N36" s="616">
        <f t="shared" si="7"/>
        <v>0</v>
      </c>
      <c r="O36" s="253">
        <f t="shared" si="7"/>
        <v>0</v>
      </c>
      <c r="P36" s="254">
        <f t="shared" si="7"/>
        <v>0</v>
      </c>
      <c r="Q36" s="254">
        <f t="shared" si="7"/>
        <v>0</v>
      </c>
      <c r="R36" s="254">
        <f t="shared" si="7"/>
        <v>0</v>
      </c>
      <c r="S36" s="255">
        <f t="shared" si="7"/>
        <v>0</v>
      </c>
      <c r="T36" s="347">
        <f t="shared" si="2"/>
        <v>0</v>
      </c>
      <c r="U36" s="256">
        <f t="shared" si="3"/>
        <v>0</v>
      </c>
      <c r="V36" s="2"/>
      <c r="W36" s="2"/>
      <c r="X36" s="2"/>
      <c r="Y36" s="2"/>
    </row>
    <row r="37" spans="1:25" ht="20.100000000000001" customHeight="1">
      <c r="B37">
        <v>931</v>
      </c>
      <c r="C37" s="282" t="s">
        <v>199</v>
      </c>
      <c r="D37" s="632">
        <v>600</v>
      </c>
      <c r="E37" s="633"/>
      <c r="F37" s="283">
        <v>0.8</v>
      </c>
      <c r="G37" s="284" t="s">
        <v>204</v>
      </c>
      <c r="H37" s="285"/>
      <c r="I37" s="250">
        <f t="shared" si="7"/>
        <v>0</v>
      </c>
      <c r="J37" s="238">
        <f t="shared" si="7"/>
        <v>0</v>
      </c>
      <c r="K37" s="238">
        <f t="shared" si="7"/>
        <v>0</v>
      </c>
      <c r="L37" s="238">
        <f t="shared" si="7"/>
        <v>0</v>
      </c>
      <c r="M37" s="617">
        <f t="shared" si="7"/>
        <v>0</v>
      </c>
      <c r="N37" s="618">
        <f t="shared" si="7"/>
        <v>0</v>
      </c>
      <c r="O37" s="250">
        <f t="shared" si="7"/>
        <v>0</v>
      </c>
      <c r="P37" s="238">
        <f t="shared" si="7"/>
        <v>0</v>
      </c>
      <c r="Q37" s="238">
        <f t="shared" si="7"/>
        <v>0</v>
      </c>
      <c r="R37" s="238">
        <f t="shared" si="7"/>
        <v>0</v>
      </c>
      <c r="S37" s="251">
        <f t="shared" si="7"/>
        <v>0</v>
      </c>
      <c r="T37" s="346">
        <f t="shared" si="2"/>
        <v>0</v>
      </c>
      <c r="U37" s="252">
        <f t="shared" si="3"/>
        <v>0</v>
      </c>
      <c r="V37" s="2"/>
      <c r="W37" s="2"/>
      <c r="X37" s="2"/>
      <c r="Y37" s="2"/>
    </row>
    <row r="38" spans="1:25" ht="20.100000000000001" customHeight="1">
      <c r="B38">
        <v>932</v>
      </c>
      <c r="C38" s="286" t="s">
        <v>205</v>
      </c>
      <c r="D38" s="634">
        <v>1800</v>
      </c>
      <c r="E38" s="635"/>
      <c r="F38" s="287">
        <v>2.1</v>
      </c>
      <c r="G38" s="288" t="s">
        <v>206</v>
      </c>
      <c r="H38" s="289"/>
      <c r="I38" s="253">
        <f t="shared" ref="I38:S42" si="8">I9*2</f>
        <v>0</v>
      </c>
      <c r="J38" s="254">
        <f t="shared" si="8"/>
        <v>0</v>
      </c>
      <c r="K38" s="254">
        <f t="shared" si="8"/>
        <v>0</v>
      </c>
      <c r="L38" s="254">
        <f t="shared" si="8"/>
        <v>0</v>
      </c>
      <c r="M38" s="615">
        <f t="shared" si="8"/>
        <v>0</v>
      </c>
      <c r="N38" s="616">
        <f t="shared" si="8"/>
        <v>0</v>
      </c>
      <c r="O38" s="253">
        <f t="shared" si="8"/>
        <v>0</v>
      </c>
      <c r="P38" s="254">
        <f t="shared" si="8"/>
        <v>0</v>
      </c>
      <c r="Q38" s="254">
        <f t="shared" si="8"/>
        <v>0</v>
      </c>
      <c r="R38" s="254">
        <f t="shared" si="8"/>
        <v>0</v>
      </c>
      <c r="S38" s="255">
        <f t="shared" si="8"/>
        <v>0</v>
      </c>
      <c r="T38" s="347">
        <f t="shared" si="2"/>
        <v>0</v>
      </c>
      <c r="U38" s="256">
        <f t="shared" si="3"/>
        <v>0</v>
      </c>
      <c r="V38" s="2"/>
      <c r="W38" s="2"/>
      <c r="X38" s="2"/>
      <c r="Y38" s="2"/>
    </row>
    <row r="39" spans="1:25" ht="20.100000000000001" customHeight="1">
      <c r="B39">
        <v>933</v>
      </c>
      <c r="C39" s="282" t="s">
        <v>205</v>
      </c>
      <c r="D39" s="632">
        <v>1500</v>
      </c>
      <c r="E39" s="633"/>
      <c r="F39" s="283">
        <v>1.9</v>
      </c>
      <c r="G39" s="284" t="s">
        <v>207</v>
      </c>
      <c r="H39" s="285"/>
      <c r="I39" s="250">
        <f t="shared" si="8"/>
        <v>0</v>
      </c>
      <c r="J39" s="238">
        <f t="shared" si="8"/>
        <v>0</v>
      </c>
      <c r="K39" s="238">
        <f t="shared" si="8"/>
        <v>0</v>
      </c>
      <c r="L39" s="238">
        <f t="shared" si="8"/>
        <v>0</v>
      </c>
      <c r="M39" s="617">
        <f t="shared" si="8"/>
        <v>0</v>
      </c>
      <c r="N39" s="618">
        <f t="shared" si="8"/>
        <v>0</v>
      </c>
      <c r="O39" s="250">
        <f t="shared" si="8"/>
        <v>0</v>
      </c>
      <c r="P39" s="238">
        <f t="shared" si="8"/>
        <v>0</v>
      </c>
      <c r="Q39" s="238">
        <f t="shared" si="8"/>
        <v>0</v>
      </c>
      <c r="R39" s="238">
        <f t="shared" si="8"/>
        <v>0</v>
      </c>
      <c r="S39" s="251">
        <f t="shared" si="8"/>
        <v>0</v>
      </c>
      <c r="T39" s="346">
        <f t="shared" si="2"/>
        <v>0</v>
      </c>
      <c r="U39" s="252">
        <f t="shared" si="3"/>
        <v>0</v>
      </c>
      <c r="V39" s="2"/>
      <c r="W39" s="2"/>
      <c r="X39" s="2"/>
      <c r="Y39" s="2"/>
    </row>
    <row r="40" spans="1:25" ht="20.100000000000001" customHeight="1">
      <c r="B40">
        <v>934</v>
      </c>
      <c r="C40" s="286" t="s">
        <v>205</v>
      </c>
      <c r="D40" s="634">
        <v>1200</v>
      </c>
      <c r="E40" s="635"/>
      <c r="F40" s="287">
        <v>1.7</v>
      </c>
      <c r="G40" s="288" t="s">
        <v>208</v>
      </c>
      <c r="H40" s="289"/>
      <c r="I40" s="253">
        <f t="shared" si="8"/>
        <v>0</v>
      </c>
      <c r="J40" s="254">
        <f t="shared" si="8"/>
        <v>0</v>
      </c>
      <c r="K40" s="254">
        <f t="shared" si="8"/>
        <v>0</v>
      </c>
      <c r="L40" s="254">
        <f t="shared" si="8"/>
        <v>0</v>
      </c>
      <c r="M40" s="615">
        <f t="shared" si="8"/>
        <v>0</v>
      </c>
      <c r="N40" s="616">
        <f t="shared" si="8"/>
        <v>0</v>
      </c>
      <c r="O40" s="253">
        <f t="shared" si="8"/>
        <v>0</v>
      </c>
      <c r="P40" s="254">
        <f t="shared" si="8"/>
        <v>0</v>
      </c>
      <c r="Q40" s="254">
        <f t="shared" si="8"/>
        <v>0</v>
      </c>
      <c r="R40" s="254">
        <f t="shared" si="8"/>
        <v>0</v>
      </c>
      <c r="S40" s="255">
        <f t="shared" si="8"/>
        <v>0</v>
      </c>
      <c r="T40" s="347">
        <f t="shared" si="2"/>
        <v>0</v>
      </c>
      <c r="U40" s="256">
        <f t="shared" si="3"/>
        <v>0</v>
      </c>
      <c r="V40" s="2"/>
      <c r="W40" s="2"/>
      <c r="X40" s="2"/>
      <c r="Y40" s="2"/>
    </row>
    <row r="41" spans="1:25" ht="20.100000000000001" customHeight="1">
      <c r="B41">
        <v>935</v>
      </c>
      <c r="C41" s="282" t="s">
        <v>205</v>
      </c>
      <c r="D41" s="632">
        <v>900</v>
      </c>
      <c r="E41" s="633"/>
      <c r="F41" s="283">
        <v>1.6</v>
      </c>
      <c r="G41" s="284" t="s">
        <v>209</v>
      </c>
      <c r="H41" s="285"/>
      <c r="I41" s="250">
        <f t="shared" si="8"/>
        <v>0</v>
      </c>
      <c r="J41" s="238">
        <f t="shared" si="8"/>
        <v>0</v>
      </c>
      <c r="K41" s="238">
        <f t="shared" si="8"/>
        <v>0</v>
      </c>
      <c r="L41" s="238">
        <f t="shared" si="8"/>
        <v>0</v>
      </c>
      <c r="M41" s="617">
        <f t="shared" si="8"/>
        <v>0</v>
      </c>
      <c r="N41" s="618">
        <f t="shared" si="8"/>
        <v>0</v>
      </c>
      <c r="O41" s="250">
        <f t="shared" si="8"/>
        <v>0</v>
      </c>
      <c r="P41" s="238">
        <f t="shared" si="8"/>
        <v>0</v>
      </c>
      <c r="Q41" s="238">
        <f t="shared" si="8"/>
        <v>0</v>
      </c>
      <c r="R41" s="238">
        <f t="shared" si="8"/>
        <v>0</v>
      </c>
      <c r="S41" s="251">
        <f t="shared" si="8"/>
        <v>0</v>
      </c>
      <c r="T41" s="346">
        <f t="shared" si="2"/>
        <v>0</v>
      </c>
      <c r="U41" s="252">
        <f t="shared" si="3"/>
        <v>0</v>
      </c>
      <c r="V41" s="2"/>
      <c r="W41" s="2"/>
      <c r="X41" s="2"/>
      <c r="Y41" s="2"/>
    </row>
    <row r="42" spans="1:25" ht="20.100000000000001" customHeight="1">
      <c r="B42">
        <v>936</v>
      </c>
      <c r="C42" s="286" t="s">
        <v>205</v>
      </c>
      <c r="D42" s="634">
        <v>600</v>
      </c>
      <c r="E42" s="635"/>
      <c r="F42" s="287">
        <v>1.4</v>
      </c>
      <c r="G42" s="288" t="s">
        <v>210</v>
      </c>
      <c r="H42" s="289"/>
      <c r="I42" s="253">
        <f t="shared" si="8"/>
        <v>0</v>
      </c>
      <c r="J42" s="254">
        <f t="shared" si="8"/>
        <v>0</v>
      </c>
      <c r="K42" s="254">
        <f t="shared" si="8"/>
        <v>0</v>
      </c>
      <c r="L42" s="254">
        <f t="shared" si="8"/>
        <v>0</v>
      </c>
      <c r="M42" s="615">
        <f t="shared" si="8"/>
        <v>0</v>
      </c>
      <c r="N42" s="616">
        <f t="shared" si="8"/>
        <v>0</v>
      </c>
      <c r="O42" s="253">
        <f t="shared" si="8"/>
        <v>0</v>
      </c>
      <c r="P42" s="254">
        <f t="shared" si="8"/>
        <v>0</v>
      </c>
      <c r="Q42" s="254">
        <f t="shared" si="8"/>
        <v>0</v>
      </c>
      <c r="R42" s="254">
        <f t="shared" si="8"/>
        <v>0</v>
      </c>
      <c r="S42" s="255">
        <f t="shared" si="8"/>
        <v>0</v>
      </c>
      <c r="T42" s="347">
        <f t="shared" si="2"/>
        <v>0</v>
      </c>
      <c r="U42" s="256">
        <f t="shared" si="3"/>
        <v>0</v>
      </c>
      <c r="V42" s="2"/>
      <c r="W42" s="2"/>
      <c r="X42" s="2"/>
      <c r="Y42" s="2"/>
    </row>
    <row r="43" spans="1:25" ht="20.100000000000001" customHeight="1">
      <c r="A43" s="257" t="s">
        <v>169</v>
      </c>
      <c r="B43">
        <v>937</v>
      </c>
      <c r="C43" s="290" t="s">
        <v>211</v>
      </c>
      <c r="D43" s="636"/>
      <c r="E43" s="637"/>
      <c r="F43" s="283">
        <v>2.2000000000000002</v>
      </c>
      <c r="G43" s="284" t="s">
        <v>212</v>
      </c>
      <c r="H43" s="285"/>
      <c r="I43" s="250">
        <f>ABS(I14*2)</f>
        <v>0</v>
      </c>
      <c r="J43" s="238">
        <f t="shared" ref="J43:N43" si="9">ABS(J14*2)</f>
        <v>0</v>
      </c>
      <c r="K43" s="238">
        <f t="shared" si="9"/>
        <v>0</v>
      </c>
      <c r="L43" s="238">
        <f t="shared" si="9"/>
        <v>0</v>
      </c>
      <c r="M43" s="617">
        <f t="shared" si="9"/>
        <v>0</v>
      </c>
      <c r="N43" s="622">
        <f t="shared" si="9"/>
        <v>0</v>
      </c>
      <c r="O43" s="238"/>
      <c r="P43" s="238"/>
      <c r="Q43" s="238"/>
      <c r="R43" s="238"/>
      <c r="S43" s="251"/>
      <c r="T43" s="346">
        <f t="shared" si="2"/>
        <v>0</v>
      </c>
      <c r="U43" s="252">
        <f t="shared" si="3"/>
        <v>0</v>
      </c>
      <c r="V43" s="2"/>
      <c r="W43" s="2"/>
      <c r="X43" s="2"/>
      <c r="Y43" s="2"/>
    </row>
    <row r="44" spans="1:25" ht="20.100000000000001" customHeight="1">
      <c r="A44" s="217"/>
      <c r="C44" s="286"/>
      <c r="D44" s="625"/>
      <c r="E44" s="626"/>
      <c r="F44" s="287"/>
      <c r="G44" s="288"/>
      <c r="H44" s="289"/>
      <c r="I44" s="253"/>
      <c r="J44" s="254"/>
      <c r="K44" s="254"/>
      <c r="L44" s="254"/>
      <c r="M44" s="615"/>
      <c r="N44" s="616"/>
      <c r="O44" s="253"/>
      <c r="P44" s="254"/>
      <c r="Q44" s="254"/>
      <c r="R44" s="254"/>
      <c r="S44" s="255"/>
      <c r="T44" s="347"/>
      <c r="U44" s="256"/>
      <c r="V44" s="2"/>
      <c r="W44" s="2"/>
      <c r="X44" s="2"/>
      <c r="Y44" s="2"/>
    </row>
    <row r="45" spans="1:25" ht="20.100000000000001" customHeight="1">
      <c r="A45" s="217"/>
      <c r="B45">
        <v>938</v>
      </c>
      <c r="C45" s="282" t="s">
        <v>213</v>
      </c>
      <c r="D45" s="636"/>
      <c r="E45" s="637"/>
      <c r="F45" s="283">
        <v>5</v>
      </c>
      <c r="G45" s="284" t="s">
        <v>214</v>
      </c>
      <c r="H45" s="285"/>
      <c r="I45" s="250">
        <f t="shared" ref="I45:S45" si="10">I9*6+I10*5+I11*4+I12*3+I13*2</f>
        <v>0</v>
      </c>
      <c r="J45" s="238">
        <f t="shared" si="10"/>
        <v>0</v>
      </c>
      <c r="K45" s="238">
        <f t="shared" si="10"/>
        <v>0</v>
      </c>
      <c r="L45" s="238">
        <f t="shared" si="10"/>
        <v>0</v>
      </c>
      <c r="M45" s="617">
        <f t="shared" si="10"/>
        <v>0</v>
      </c>
      <c r="N45" s="618">
        <f t="shared" si="10"/>
        <v>0</v>
      </c>
      <c r="O45" s="250">
        <f t="shared" si="10"/>
        <v>0</v>
      </c>
      <c r="P45" s="238">
        <f t="shared" si="10"/>
        <v>0</v>
      </c>
      <c r="Q45" s="238">
        <f t="shared" si="10"/>
        <v>0</v>
      </c>
      <c r="R45" s="238">
        <f t="shared" si="10"/>
        <v>0</v>
      </c>
      <c r="S45" s="251">
        <f t="shared" si="10"/>
        <v>0</v>
      </c>
      <c r="T45" s="346">
        <f t="shared" si="2"/>
        <v>0</v>
      </c>
      <c r="U45" s="252">
        <f t="shared" si="3"/>
        <v>0</v>
      </c>
      <c r="V45" s="2"/>
      <c r="W45" s="2"/>
      <c r="X45" s="2"/>
      <c r="Y45" s="2"/>
    </row>
    <row r="46" spans="1:25" ht="20.100000000000001" customHeight="1">
      <c r="A46" s="217"/>
      <c r="C46" s="286"/>
      <c r="D46" s="625"/>
      <c r="E46" s="626"/>
      <c r="F46" s="287"/>
      <c r="G46" s="288"/>
      <c r="H46" s="289"/>
      <c r="I46" s="253"/>
      <c r="J46" s="254"/>
      <c r="K46" s="254"/>
      <c r="L46" s="254"/>
      <c r="M46" s="615"/>
      <c r="N46" s="616"/>
      <c r="O46" s="253"/>
      <c r="P46" s="254"/>
      <c r="Q46" s="254"/>
      <c r="R46" s="254"/>
      <c r="S46" s="255"/>
      <c r="T46" s="347"/>
      <c r="U46" s="256"/>
      <c r="V46" s="2"/>
      <c r="W46" s="2"/>
      <c r="X46" s="2"/>
      <c r="Y46" s="2"/>
    </row>
    <row r="47" spans="1:25" ht="20.100000000000001" customHeight="1">
      <c r="A47" s="217"/>
      <c r="C47" s="629" t="s">
        <v>215</v>
      </c>
      <c r="D47" s="630"/>
      <c r="E47" s="630"/>
      <c r="F47" s="630"/>
      <c r="G47" s="630"/>
      <c r="H47" s="631"/>
      <c r="I47" s="245"/>
      <c r="J47" s="258"/>
      <c r="K47" s="258"/>
      <c r="L47" s="258"/>
      <c r="M47" s="617"/>
      <c r="N47" s="618"/>
      <c r="O47" s="259"/>
      <c r="P47" s="260"/>
      <c r="Q47" s="260"/>
      <c r="R47" s="260"/>
      <c r="S47" s="261"/>
      <c r="T47" s="346"/>
      <c r="U47" s="252"/>
      <c r="V47" s="2"/>
      <c r="W47" s="2"/>
      <c r="X47" s="2"/>
      <c r="Y47" s="2"/>
    </row>
    <row r="48" spans="1:25" ht="20.100000000000001" customHeight="1">
      <c r="A48" s="217"/>
      <c r="B48">
        <v>940</v>
      </c>
      <c r="C48" s="286" t="s">
        <v>216</v>
      </c>
      <c r="D48" s="625"/>
      <c r="E48" s="626"/>
      <c r="F48" s="287">
        <v>9.5</v>
      </c>
      <c r="G48" s="288" t="s">
        <v>217</v>
      </c>
      <c r="H48" s="289"/>
      <c r="I48" s="253">
        <f t="shared" ref="I48:S48" si="11">I16*1</f>
        <v>0</v>
      </c>
      <c r="J48" s="254">
        <f t="shared" si="11"/>
        <v>0</v>
      </c>
      <c r="K48" s="254">
        <f t="shared" si="11"/>
        <v>0</v>
      </c>
      <c r="L48" s="254">
        <f t="shared" si="11"/>
        <v>0</v>
      </c>
      <c r="M48" s="615">
        <f t="shared" si="11"/>
        <v>0</v>
      </c>
      <c r="N48" s="616">
        <f t="shared" si="11"/>
        <v>0</v>
      </c>
      <c r="O48" s="262">
        <f t="shared" si="11"/>
        <v>0</v>
      </c>
      <c r="P48" s="263">
        <f t="shared" si="11"/>
        <v>0</v>
      </c>
      <c r="Q48" s="263">
        <f t="shared" si="11"/>
        <v>0</v>
      </c>
      <c r="R48" s="263">
        <f t="shared" si="11"/>
        <v>0</v>
      </c>
      <c r="S48" s="264">
        <f t="shared" si="11"/>
        <v>0</v>
      </c>
      <c r="T48" s="347">
        <f t="shared" si="2"/>
        <v>0</v>
      </c>
      <c r="U48" s="256">
        <f t="shared" ref="U48:U58" si="12">T48*F48</f>
        <v>0</v>
      </c>
      <c r="V48" s="2"/>
      <c r="W48" s="2"/>
      <c r="X48" s="2"/>
      <c r="Y48" s="2"/>
    </row>
    <row r="49" spans="1:25" ht="20.100000000000001" customHeight="1">
      <c r="A49" s="217"/>
      <c r="B49">
        <v>941</v>
      </c>
      <c r="C49" s="282" t="s">
        <v>218</v>
      </c>
      <c r="D49" s="627"/>
      <c r="E49" s="628"/>
      <c r="F49" s="283">
        <v>9.5</v>
      </c>
      <c r="G49" s="284" t="s">
        <v>219</v>
      </c>
      <c r="H49" s="285"/>
      <c r="I49" s="250">
        <f t="shared" ref="I49:S49" si="13">I16*1</f>
        <v>0</v>
      </c>
      <c r="J49" s="238">
        <f t="shared" si="13"/>
        <v>0</v>
      </c>
      <c r="K49" s="238">
        <f t="shared" si="13"/>
        <v>0</v>
      </c>
      <c r="L49" s="238">
        <f t="shared" si="13"/>
        <v>0</v>
      </c>
      <c r="M49" s="617">
        <f t="shared" si="13"/>
        <v>0</v>
      </c>
      <c r="N49" s="618">
        <f t="shared" si="13"/>
        <v>0</v>
      </c>
      <c r="O49" s="265">
        <f t="shared" si="13"/>
        <v>0</v>
      </c>
      <c r="P49" s="266">
        <f t="shared" si="13"/>
        <v>0</v>
      </c>
      <c r="Q49" s="266">
        <f t="shared" si="13"/>
        <v>0</v>
      </c>
      <c r="R49" s="266">
        <f t="shared" si="13"/>
        <v>0</v>
      </c>
      <c r="S49" s="267">
        <f t="shared" si="13"/>
        <v>0</v>
      </c>
      <c r="T49" s="346">
        <f t="shared" si="2"/>
        <v>0</v>
      </c>
      <c r="U49" s="252">
        <f t="shared" si="12"/>
        <v>0</v>
      </c>
      <c r="V49" s="2"/>
      <c r="W49" s="2"/>
      <c r="X49" s="2"/>
      <c r="Y49" s="2"/>
    </row>
    <row r="50" spans="1:25" ht="20.100000000000001" customHeight="1">
      <c r="A50" s="217"/>
      <c r="B50">
        <v>939</v>
      </c>
      <c r="C50" s="286" t="s">
        <v>220</v>
      </c>
      <c r="D50" s="625"/>
      <c r="E50" s="626"/>
      <c r="F50" s="287">
        <v>17.5</v>
      </c>
      <c r="G50" s="288" t="s">
        <v>221</v>
      </c>
      <c r="H50" s="289"/>
      <c r="I50" s="253">
        <f t="shared" ref="I50:S50" si="14">I16*1</f>
        <v>0</v>
      </c>
      <c r="J50" s="254">
        <f t="shared" si="14"/>
        <v>0</v>
      </c>
      <c r="K50" s="254">
        <f t="shared" si="14"/>
        <v>0</v>
      </c>
      <c r="L50" s="254">
        <f t="shared" si="14"/>
        <v>0</v>
      </c>
      <c r="M50" s="615">
        <f t="shared" si="14"/>
        <v>0</v>
      </c>
      <c r="N50" s="616">
        <f t="shared" si="14"/>
        <v>0</v>
      </c>
      <c r="O50" s="262">
        <f t="shared" si="14"/>
        <v>0</v>
      </c>
      <c r="P50" s="263">
        <f t="shared" si="14"/>
        <v>0</v>
      </c>
      <c r="Q50" s="263">
        <f t="shared" si="14"/>
        <v>0</v>
      </c>
      <c r="R50" s="263">
        <f t="shared" si="14"/>
        <v>0</v>
      </c>
      <c r="S50" s="264">
        <f t="shared" si="14"/>
        <v>0</v>
      </c>
      <c r="T50" s="347">
        <f t="shared" si="2"/>
        <v>0</v>
      </c>
      <c r="U50" s="256">
        <f t="shared" si="12"/>
        <v>0</v>
      </c>
      <c r="V50" s="2"/>
      <c r="W50" s="2"/>
      <c r="X50" s="2"/>
      <c r="Y50" s="2"/>
    </row>
    <row r="51" spans="1:25" ht="20.100000000000001" customHeight="1">
      <c r="A51" s="217"/>
      <c r="B51">
        <v>942</v>
      </c>
      <c r="C51" s="282" t="s">
        <v>222</v>
      </c>
      <c r="D51" s="627"/>
      <c r="E51" s="628"/>
      <c r="F51" s="283">
        <v>1.7</v>
      </c>
      <c r="G51" s="284" t="s">
        <v>223</v>
      </c>
      <c r="H51" s="285"/>
      <c r="I51" s="250">
        <f t="shared" ref="I51:S51" si="15">I16*2</f>
        <v>0</v>
      </c>
      <c r="J51" s="238">
        <f t="shared" si="15"/>
        <v>0</v>
      </c>
      <c r="K51" s="238">
        <f t="shared" si="15"/>
        <v>0</v>
      </c>
      <c r="L51" s="238">
        <f t="shared" si="15"/>
        <v>0</v>
      </c>
      <c r="M51" s="617">
        <f t="shared" si="15"/>
        <v>0</v>
      </c>
      <c r="N51" s="618">
        <f t="shared" si="15"/>
        <v>0</v>
      </c>
      <c r="O51" s="265">
        <f t="shared" si="15"/>
        <v>0</v>
      </c>
      <c r="P51" s="266">
        <f t="shared" si="15"/>
        <v>0</v>
      </c>
      <c r="Q51" s="266">
        <f t="shared" si="15"/>
        <v>0</v>
      </c>
      <c r="R51" s="266">
        <f t="shared" si="15"/>
        <v>0</v>
      </c>
      <c r="S51" s="267">
        <f t="shared" si="15"/>
        <v>0</v>
      </c>
      <c r="T51" s="346">
        <f t="shared" si="2"/>
        <v>0</v>
      </c>
      <c r="U51" s="252">
        <f t="shared" si="12"/>
        <v>0</v>
      </c>
      <c r="V51" s="2"/>
      <c r="W51" s="2"/>
      <c r="X51" s="2"/>
      <c r="Y51" s="2"/>
    </row>
    <row r="52" spans="1:25" ht="20.100000000000001" customHeight="1">
      <c r="A52" s="217"/>
      <c r="B52">
        <v>943</v>
      </c>
      <c r="C52" s="286" t="s">
        <v>224</v>
      </c>
      <c r="D52" s="625"/>
      <c r="E52" s="626"/>
      <c r="F52" s="287">
        <v>1.7</v>
      </c>
      <c r="G52" s="288" t="s">
        <v>225</v>
      </c>
      <c r="H52" s="289"/>
      <c r="I52" s="253">
        <f t="shared" ref="I52:S52" si="16">I16*2</f>
        <v>0</v>
      </c>
      <c r="J52" s="254">
        <f t="shared" si="16"/>
        <v>0</v>
      </c>
      <c r="K52" s="254">
        <f t="shared" si="16"/>
        <v>0</v>
      </c>
      <c r="L52" s="254">
        <f t="shared" si="16"/>
        <v>0</v>
      </c>
      <c r="M52" s="615">
        <f t="shared" si="16"/>
        <v>0</v>
      </c>
      <c r="N52" s="616">
        <f t="shared" si="16"/>
        <v>0</v>
      </c>
      <c r="O52" s="262">
        <f t="shared" si="16"/>
        <v>0</v>
      </c>
      <c r="P52" s="263">
        <f t="shared" si="16"/>
        <v>0</v>
      </c>
      <c r="Q52" s="263">
        <f t="shared" si="16"/>
        <v>0</v>
      </c>
      <c r="R52" s="263">
        <f t="shared" si="16"/>
        <v>0</v>
      </c>
      <c r="S52" s="264">
        <f t="shared" si="16"/>
        <v>0</v>
      </c>
      <c r="T52" s="347">
        <f t="shared" si="2"/>
        <v>0</v>
      </c>
      <c r="U52" s="256">
        <f t="shared" si="12"/>
        <v>0</v>
      </c>
      <c r="V52" s="2"/>
      <c r="W52" s="2"/>
      <c r="X52" s="2"/>
      <c r="Y52" s="2"/>
    </row>
    <row r="53" spans="1:25" ht="20.100000000000001" customHeight="1">
      <c r="A53" s="217"/>
      <c r="B53">
        <v>944</v>
      </c>
      <c r="C53" s="282" t="s">
        <v>226</v>
      </c>
      <c r="D53" s="627"/>
      <c r="E53" s="628"/>
      <c r="F53" s="283">
        <v>1.9</v>
      </c>
      <c r="G53" s="284" t="s">
        <v>227</v>
      </c>
      <c r="H53" s="285"/>
      <c r="I53" s="250">
        <f t="shared" ref="I53:S53" si="17">I16*2</f>
        <v>0</v>
      </c>
      <c r="J53" s="238">
        <f t="shared" si="17"/>
        <v>0</v>
      </c>
      <c r="K53" s="238">
        <f t="shared" si="17"/>
        <v>0</v>
      </c>
      <c r="L53" s="238">
        <f t="shared" si="17"/>
        <v>0</v>
      </c>
      <c r="M53" s="617">
        <f t="shared" si="17"/>
        <v>0</v>
      </c>
      <c r="N53" s="618">
        <f t="shared" si="17"/>
        <v>0</v>
      </c>
      <c r="O53" s="265">
        <f t="shared" si="17"/>
        <v>0</v>
      </c>
      <c r="P53" s="266">
        <f t="shared" si="17"/>
        <v>0</v>
      </c>
      <c r="Q53" s="266">
        <f t="shared" si="17"/>
        <v>0</v>
      </c>
      <c r="R53" s="266">
        <f t="shared" si="17"/>
        <v>0</v>
      </c>
      <c r="S53" s="267">
        <f t="shared" si="17"/>
        <v>0</v>
      </c>
      <c r="T53" s="346">
        <f t="shared" si="2"/>
        <v>0</v>
      </c>
      <c r="U53" s="252">
        <f t="shared" si="12"/>
        <v>0</v>
      </c>
      <c r="V53" s="2"/>
      <c r="W53" s="2"/>
      <c r="X53" s="2"/>
      <c r="Y53" s="2"/>
    </row>
    <row r="54" spans="1:25" ht="20.100000000000001" customHeight="1">
      <c r="A54" s="268" t="s">
        <v>173</v>
      </c>
      <c r="B54">
        <v>945</v>
      </c>
      <c r="C54" s="286" t="s">
        <v>228</v>
      </c>
      <c r="D54" s="625"/>
      <c r="E54" s="626"/>
      <c r="F54" s="287">
        <v>8</v>
      </c>
      <c r="G54" s="288" t="s">
        <v>229</v>
      </c>
      <c r="H54" s="289"/>
      <c r="I54" s="253">
        <f t="shared" ref="I54:S54" si="18">I16*2</f>
        <v>0</v>
      </c>
      <c r="J54" s="254">
        <f t="shared" si="18"/>
        <v>0</v>
      </c>
      <c r="K54" s="254">
        <f t="shared" si="18"/>
        <v>0</v>
      </c>
      <c r="L54" s="254">
        <f t="shared" si="18"/>
        <v>0</v>
      </c>
      <c r="M54" s="615">
        <f t="shared" si="18"/>
        <v>0</v>
      </c>
      <c r="N54" s="616">
        <f t="shared" si="18"/>
        <v>0</v>
      </c>
      <c r="O54" s="253">
        <f t="shared" si="18"/>
        <v>0</v>
      </c>
      <c r="P54" s="254">
        <f t="shared" si="18"/>
        <v>0</v>
      </c>
      <c r="Q54" s="254">
        <f t="shared" si="18"/>
        <v>0</v>
      </c>
      <c r="R54" s="254">
        <f t="shared" si="18"/>
        <v>0</v>
      </c>
      <c r="S54" s="255">
        <f t="shared" si="18"/>
        <v>0</v>
      </c>
      <c r="T54" s="348">
        <f t="shared" si="2"/>
        <v>0</v>
      </c>
      <c r="U54" s="256">
        <f t="shared" si="12"/>
        <v>0</v>
      </c>
      <c r="V54" s="2"/>
      <c r="W54" s="2"/>
      <c r="X54" s="2"/>
      <c r="Y54" s="2"/>
    </row>
    <row r="55" spans="1:25" ht="20.100000000000001" customHeight="1">
      <c r="A55" s="217"/>
      <c r="C55" s="282"/>
      <c r="D55" s="627"/>
      <c r="E55" s="628"/>
      <c r="F55" s="283"/>
      <c r="G55" s="284"/>
      <c r="H55" s="285"/>
      <c r="I55" s="250"/>
      <c r="J55" s="238"/>
      <c r="K55" s="238"/>
      <c r="L55" s="238"/>
      <c r="M55" s="617"/>
      <c r="N55" s="618"/>
      <c r="O55" s="265"/>
      <c r="P55" s="266"/>
      <c r="Q55" s="266"/>
      <c r="R55" s="266"/>
      <c r="S55" s="267"/>
      <c r="T55" s="346">
        <f t="shared" si="2"/>
        <v>0</v>
      </c>
      <c r="U55" s="252">
        <f t="shared" si="12"/>
        <v>0</v>
      </c>
      <c r="V55" s="2"/>
      <c r="W55" s="2"/>
      <c r="X55" s="2"/>
      <c r="Y55" s="2"/>
    </row>
    <row r="56" spans="1:25" ht="20.100000000000001" customHeight="1">
      <c r="A56" s="217"/>
      <c r="B56">
        <v>946</v>
      </c>
      <c r="C56" s="286" t="s">
        <v>230</v>
      </c>
      <c r="D56" s="625"/>
      <c r="E56" s="626"/>
      <c r="F56" s="287">
        <v>3</v>
      </c>
      <c r="G56" s="288" t="s">
        <v>231</v>
      </c>
      <c r="H56" s="289"/>
      <c r="I56" s="253">
        <f t="shared" ref="I56:S56" si="19">I16*2</f>
        <v>0</v>
      </c>
      <c r="J56" s="254">
        <f t="shared" si="19"/>
        <v>0</v>
      </c>
      <c r="K56" s="254">
        <f t="shared" si="19"/>
        <v>0</v>
      </c>
      <c r="L56" s="254">
        <f t="shared" si="19"/>
        <v>0</v>
      </c>
      <c r="M56" s="615">
        <f t="shared" si="19"/>
        <v>0</v>
      </c>
      <c r="N56" s="616">
        <f t="shared" si="19"/>
        <v>0</v>
      </c>
      <c r="O56" s="262">
        <f t="shared" si="19"/>
        <v>0</v>
      </c>
      <c r="P56" s="263">
        <f t="shared" si="19"/>
        <v>0</v>
      </c>
      <c r="Q56" s="263">
        <f t="shared" si="19"/>
        <v>0</v>
      </c>
      <c r="R56" s="263">
        <f t="shared" si="19"/>
        <v>0</v>
      </c>
      <c r="S56" s="264">
        <f t="shared" si="19"/>
        <v>0</v>
      </c>
      <c r="T56" s="347">
        <f t="shared" si="2"/>
        <v>0</v>
      </c>
      <c r="U56" s="256">
        <f t="shared" si="12"/>
        <v>0</v>
      </c>
      <c r="V56" s="2"/>
      <c r="W56" s="2"/>
      <c r="X56" s="2"/>
      <c r="Y56" s="2"/>
    </row>
    <row r="57" spans="1:25" ht="20.100000000000001" customHeight="1">
      <c r="A57" s="217"/>
      <c r="B57">
        <v>947</v>
      </c>
      <c r="C57" s="282" t="s">
        <v>232</v>
      </c>
      <c r="D57" s="627"/>
      <c r="E57" s="628"/>
      <c r="F57" s="283">
        <v>5</v>
      </c>
      <c r="G57" s="284" t="s">
        <v>233</v>
      </c>
      <c r="H57" s="285"/>
      <c r="I57" s="250">
        <f t="shared" ref="I57:S57" si="20">I16*2</f>
        <v>0</v>
      </c>
      <c r="J57" s="238">
        <f t="shared" si="20"/>
        <v>0</v>
      </c>
      <c r="K57" s="238">
        <f t="shared" si="20"/>
        <v>0</v>
      </c>
      <c r="L57" s="238">
        <f t="shared" si="20"/>
        <v>0</v>
      </c>
      <c r="M57" s="617">
        <f t="shared" si="20"/>
        <v>0</v>
      </c>
      <c r="N57" s="618">
        <f t="shared" si="20"/>
        <v>0</v>
      </c>
      <c r="O57" s="265">
        <f t="shared" si="20"/>
        <v>0</v>
      </c>
      <c r="P57" s="266">
        <f t="shared" si="20"/>
        <v>0</v>
      </c>
      <c r="Q57" s="266">
        <f t="shared" si="20"/>
        <v>0</v>
      </c>
      <c r="R57" s="266">
        <f t="shared" si="20"/>
        <v>0</v>
      </c>
      <c r="S57" s="267">
        <f t="shared" si="20"/>
        <v>0</v>
      </c>
      <c r="T57" s="346">
        <f t="shared" si="2"/>
        <v>0</v>
      </c>
      <c r="U57" s="252">
        <f t="shared" si="12"/>
        <v>0</v>
      </c>
      <c r="V57" s="2"/>
      <c r="W57" s="2"/>
      <c r="X57" s="2"/>
      <c r="Y57" s="2"/>
    </row>
    <row r="58" spans="1:25" ht="20.100000000000001" customHeight="1">
      <c r="A58" s="217"/>
      <c r="B58">
        <v>948</v>
      </c>
      <c r="C58" s="291" t="s">
        <v>234</v>
      </c>
      <c r="D58" s="625"/>
      <c r="E58" s="626"/>
      <c r="F58" s="287">
        <v>8</v>
      </c>
      <c r="G58" s="288" t="s">
        <v>235</v>
      </c>
      <c r="H58" s="289"/>
      <c r="I58" s="253">
        <f t="shared" ref="I58:S58" si="21">I16*2</f>
        <v>0</v>
      </c>
      <c r="J58" s="254">
        <f t="shared" si="21"/>
        <v>0</v>
      </c>
      <c r="K58" s="254">
        <f t="shared" si="21"/>
        <v>0</v>
      </c>
      <c r="L58" s="254">
        <f t="shared" si="21"/>
        <v>0</v>
      </c>
      <c r="M58" s="615">
        <f t="shared" si="21"/>
        <v>0</v>
      </c>
      <c r="N58" s="616">
        <f t="shared" si="21"/>
        <v>0</v>
      </c>
      <c r="O58" s="262">
        <f t="shared" si="21"/>
        <v>0</v>
      </c>
      <c r="P58" s="263">
        <f t="shared" si="21"/>
        <v>0</v>
      </c>
      <c r="Q58" s="263">
        <f t="shared" si="21"/>
        <v>0</v>
      </c>
      <c r="R58" s="263">
        <f t="shared" si="21"/>
        <v>0</v>
      </c>
      <c r="S58" s="264">
        <f t="shared" si="21"/>
        <v>0</v>
      </c>
      <c r="T58" s="347">
        <f t="shared" si="2"/>
        <v>0</v>
      </c>
      <c r="U58" s="256">
        <f t="shared" si="12"/>
        <v>0</v>
      </c>
      <c r="V58" s="2"/>
      <c r="W58" s="2"/>
      <c r="X58" s="2"/>
      <c r="Y58" s="2"/>
    </row>
    <row r="59" spans="1:25" ht="20.100000000000001" customHeight="1">
      <c r="A59" s="217"/>
      <c r="C59" s="629" t="s">
        <v>236</v>
      </c>
      <c r="D59" s="630"/>
      <c r="E59" s="630"/>
      <c r="F59" s="630"/>
      <c r="G59" s="630"/>
      <c r="H59" s="631"/>
      <c r="I59" s="245"/>
      <c r="J59" s="258"/>
      <c r="K59" s="258"/>
      <c r="L59" s="258"/>
      <c r="M59" s="617"/>
      <c r="N59" s="618"/>
      <c r="O59" s="259"/>
      <c r="P59" s="260"/>
      <c r="Q59" s="260"/>
      <c r="R59" s="260"/>
      <c r="S59" s="261"/>
      <c r="T59" s="346"/>
      <c r="U59" s="252"/>
      <c r="V59" s="2"/>
      <c r="W59" s="2"/>
      <c r="X59" s="2"/>
      <c r="Y59" s="2"/>
    </row>
    <row r="60" spans="1:25" ht="20.100000000000001" customHeight="1">
      <c r="A60" s="269" t="s">
        <v>171</v>
      </c>
      <c r="B60">
        <v>949</v>
      </c>
      <c r="C60" s="292" t="s">
        <v>237</v>
      </c>
      <c r="D60" s="293"/>
      <c r="E60" s="294"/>
      <c r="F60" s="287">
        <v>1.8</v>
      </c>
      <c r="G60" s="288" t="s">
        <v>238</v>
      </c>
      <c r="H60" s="289"/>
      <c r="I60" s="253">
        <f t="shared" ref="I60:N60" si="22">I15*2</f>
        <v>0</v>
      </c>
      <c r="J60" s="254">
        <f t="shared" si="22"/>
        <v>0</v>
      </c>
      <c r="K60" s="254">
        <f t="shared" si="22"/>
        <v>0</v>
      </c>
      <c r="L60" s="254">
        <f t="shared" si="22"/>
        <v>0</v>
      </c>
      <c r="M60" s="615">
        <f t="shared" si="22"/>
        <v>0</v>
      </c>
      <c r="N60" s="619">
        <f t="shared" si="22"/>
        <v>0</v>
      </c>
      <c r="O60" s="254"/>
      <c r="P60" s="254"/>
      <c r="Q60" s="254"/>
      <c r="R60" s="254"/>
      <c r="S60" s="255"/>
      <c r="T60" s="347">
        <f t="shared" si="2"/>
        <v>0</v>
      </c>
      <c r="U60" s="256">
        <f>T60*F60</f>
        <v>0</v>
      </c>
      <c r="V60" s="2"/>
      <c r="W60" s="2"/>
      <c r="X60" s="2"/>
      <c r="Y60" s="2"/>
    </row>
    <row r="61" spans="1:25" ht="20.100000000000001" customHeight="1">
      <c r="C61" s="629" t="s">
        <v>66</v>
      </c>
      <c r="D61" s="630"/>
      <c r="E61" s="630"/>
      <c r="F61" s="630"/>
      <c r="G61" s="630"/>
      <c r="H61" s="631"/>
      <c r="I61" s="249"/>
      <c r="J61" s="270"/>
      <c r="K61" s="270"/>
      <c r="L61" s="270"/>
      <c r="M61" s="620"/>
      <c r="N61" s="621"/>
      <c r="O61" s="250"/>
      <c r="P61" s="238"/>
      <c r="Q61" s="238"/>
      <c r="R61" s="238"/>
      <c r="S61" s="251"/>
      <c r="T61" s="346"/>
      <c r="U61" s="252"/>
      <c r="V61" s="2"/>
      <c r="W61" s="2"/>
      <c r="X61" s="2"/>
      <c r="Y61" s="2"/>
    </row>
    <row r="62" spans="1:25" ht="20.100000000000001" customHeight="1">
      <c r="B62">
        <v>3121</v>
      </c>
      <c r="C62" s="286" t="s">
        <v>239</v>
      </c>
      <c r="D62" s="625"/>
      <c r="E62" s="626"/>
      <c r="F62" s="287"/>
      <c r="G62" s="288"/>
      <c r="H62" s="289"/>
      <c r="I62" s="271">
        <f t="shared" ref="I62:N62" si="23">(I9+I10+I11+I12+I13)*2+I16*3</f>
        <v>0</v>
      </c>
      <c r="J62" s="272">
        <f t="shared" si="23"/>
        <v>0</v>
      </c>
      <c r="K62" s="272">
        <f t="shared" si="23"/>
        <v>0</v>
      </c>
      <c r="L62" s="272">
        <f t="shared" si="23"/>
        <v>0</v>
      </c>
      <c r="M62" s="608">
        <f t="shared" si="23"/>
        <v>0</v>
      </c>
      <c r="N62" s="609">
        <f t="shared" si="23"/>
        <v>0</v>
      </c>
      <c r="O62" s="273"/>
      <c r="P62" s="273"/>
      <c r="Q62" s="273"/>
      <c r="R62" s="273"/>
      <c r="S62" s="273"/>
      <c r="T62" s="347">
        <f t="shared" si="2"/>
        <v>0</v>
      </c>
      <c r="U62" s="256">
        <v>0</v>
      </c>
      <c r="V62" s="2"/>
      <c r="W62" s="2"/>
      <c r="X62" s="2"/>
      <c r="Y62" s="2"/>
    </row>
    <row r="63" spans="1:25" ht="18.75" customHeight="1" thickBot="1">
      <c r="C63" s="277"/>
      <c r="D63" s="638"/>
      <c r="E63" s="639"/>
      <c r="F63" s="278"/>
      <c r="G63" s="279"/>
      <c r="H63" s="280"/>
      <c r="I63" s="274"/>
      <c r="J63" s="239"/>
      <c r="K63" s="239"/>
      <c r="L63" s="239"/>
      <c r="M63" s="610"/>
      <c r="N63" s="611"/>
      <c r="O63" s="274"/>
      <c r="P63" s="239"/>
      <c r="Q63" s="239"/>
      <c r="R63" s="239"/>
      <c r="S63" s="275"/>
      <c r="T63" s="349"/>
      <c r="U63" s="276"/>
      <c r="V63" s="2"/>
      <c r="W63" s="2"/>
      <c r="X63" s="2"/>
      <c r="Y63" s="2"/>
    </row>
    <row r="64" spans="1:25" ht="10.5" customHeight="1">
      <c r="A64" s="2"/>
      <c r="B64" s="4"/>
      <c r="C64" s="2"/>
      <c r="D64" s="2"/>
      <c r="E64" s="2"/>
      <c r="F64" s="4"/>
      <c r="G64" s="2"/>
      <c r="H64" s="2"/>
      <c r="I64" s="2"/>
      <c r="J64" s="2"/>
      <c r="K64" s="2"/>
      <c r="L64" s="2"/>
      <c r="M64" s="2"/>
      <c r="N64" s="2"/>
      <c r="O64" s="2"/>
      <c r="P64" s="2"/>
      <c r="Q64" s="2"/>
      <c r="R64" s="2"/>
      <c r="S64" s="2"/>
      <c r="T64" s="2"/>
      <c r="U64" s="2"/>
      <c r="V64" s="2"/>
      <c r="W64" s="2"/>
      <c r="X64" s="2"/>
      <c r="Y64" s="2"/>
    </row>
    <row r="65" spans="25:25">
      <c r="Y65" s="2"/>
    </row>
    <row r="66" spans="25:25">
      <c r="Y66" s="2"/>
    </row>
    <row r="67" spans="25:25">
      <c r="Y67" s="2"/>
    </row>
    <row r="68" spans="25:25">
      <c r="Y68" s="2"/>
    </row>
    <row r="69" spans="25:25">
      <c r="Y69" s="2"/>
    </row>
  </sheetData>
  <sheetProtection algorithmName="SHA-512" hashValue="o7geHiH/vWbp+b7PlmSYU0/DLL23ZRuZ3oAuA+SYvoxs2jbx9hZGXggO2PPxAGzXa2KEhPWkSU50hYOTmhVECQ==" saltValue="Y+rXXXqCVe/wNGdlB7gLNg==" spinCount="100000" sheet="1" objects="1" scenarios="1" formatCells="0" formatColumns="0" formatRows="0" insertColumns="0" insertRows="0" insertHyperlinks="0" deleteColumns="0" deleteRows="0"/>
  <mergeCells count="137">
    <mergeCell ref="D6:N6"/>
    <mergeCell ref="T6:U6"/>
    <mergeCell ref="C2:C3"/>
    <mergeCell ref="E2:E3"/>
    <mergeCell ref="G2:G3"/>
    <mergeCell ref="C4:C5"/>
    <mergeCell ref="D7:N7"/>
    <mergeCell ref="T7:U7"/>
    <mergeCell ref="C8:F8"/>
    <mergeCell ref="T8:U8"/>
    <mergeCell ref="D2:D3"/>
    <mergeCell ref="F2:F3"/>
    <mergeCell ref="C9:F9"/>
    <mergeCell ref="T9:U9"/>
    <mergeCell ref="G9:H9"/>
    <mergeCell ref="G8:H8"/>
    <mergeCell ref="M8:N8"/>
    <mergeCell ref="M9:N9"/>
    <mergeCell ref="C10:F10"/>
    <mergeCell ref="T10:U10"/>
    <mergeCell ref="C11:F11"/>
    <mergeCell ref="T11:U11"/>
    <mergeCell ref="C12:F12"/>
    <mergeCell ref="T12:U12"/>
    <mergeCell ref="G10:H10"/>
    <mergeCell ref="M10:N10"/>
    <mergeCell ref="M11:N11"/>
    <mergeCell ref="M12:N12"/>
    <mergeCell ref="C13:F13"/>
    <mergeCell ref="T13:U13"/>
    <mergeCell ref="C14:F14"/>
    <mergeCell ref="T14:U14"/>
    <mergeCell ref="G12:H12"/>
    <mergeCell ref="G11:H11"/>
    <mergeCell ref="C15:F15"/>
    <mergeCell ref="T15:U15"/>
    <mergeCell ref="M13:N13"/>
    <mergeCell ref="M14:N14"/>
    <mergeCell ref="M15:N15"/>
    <mergeCell ref="D23:E23"/>
    <mergeCell ref="D24:E24"/>
    <mergeCell ref="D25:E25"/>
    <mergeCell ref="D26:E26"/>
    <mergeCell ref="G15:H15"/>
    <mergeCell ref="G14:H14"/>
    <mergeCell ref="G13:H13"/>
    <mergeCell ref="D27:E27"/>
    <mergeCell ref="D28:E28"/>
    <mergeCell ref="C16:F16"/>
    <mergeCell ref="T16:U16"/>
    <mergeCell ref="D19:E19"/>
    <mergeCell ref="C20:G20"/>
    <mergeCell ref="D21:E21"/>
    <mergeCell ref="D22:E22"/>
    <mergeCell ref="G19:H19"/>
    <mergeCell ref="G16:H16"/>
    <mergeCell ref="M16:N16"/>
    <mergeCell ref="M19:N19"/>
    <mergeCell ref="M26:N26"/>
    <mergeCell ref="M27:N27"/>
    <mergeCell ref="M28:N28"/>
    <mergeCell ref="D38:E38"/>
    <mergeCell ref="D39:E39"/>
    <mergeCell ref="D40:E40"/>
    <mergeCell ref="D29:E29"/>
    <mergeCell ref="D30:E30"/>
    <mergeCell ref="D31:E31"/>
    <mergeCell ref="D32:E32"/>
    <mergeCell ref="D33:E33"/>
    <mergeCell ref="D34:E34"/>
    <mergeCell ref="D35:E35"/>
    <mergeCell ref="D36:E36"/>
    <mergeCell ref="D37:E37"/>
    <mergeCell ref="D63:E63"/>
    <mergeCell ref="C61:H61"/>
    <mergeCell ref="C59:H59"/>
    <mergeCell ref="D53:E53"/>
    <mergeCell ref="D54:E54"/>
    <mergeCell ref="D55:E55"/>
    <mergeCell ref="D56:E56"/>
    <mergeCell ref="D57:E57"/>
    <mergeCell ref="D58:E58"/>
    <mergeCell ref="D62:E62"/>
    <mergeCell ref="D48:E48"/>
    <mergeCell ref="D49:E49"/>
    <mergeCell ref="D50:E50"/>
    <mergeCell ref="D51:E51"/>
    <mergeCell ref="D52:E52"/>
    <mergeCell ref="C47:H47"/>
    <mergeCell ref="D41:E41"/>
    <mergeCell ref="D42:E42"/>
    <mergeCell ref="D43:E43"/>
    <mergeCell ref="D44:E44"/>
    <mergeCell ref="D45:E45"/>
    <mergeCell ref="D46:E46"/>
    <mergeCell ref="M29:N29"/>
    <mergeCell ref="M30:N30"/>
    <mergeCell ref="M31:N31"/>
    <mergeCell ref="M20:N20"/>
    <mergeCell ref="M21:N21"/>
    <mergeCell ref="M22:N22"/>
    <mergeCell ref="M23:N23"/>
    <mergeCell ref="M24:N24"/>
    <mergeCell ref="M25:N25"/>
    <mergeCell ref="M41:N41"/>
    <mergeCell ref="M42:N42"/>
    <mergeCell ref="M43:N43"/>
    <mergeCell ref="M32:N32"/>
    <mergeCell ref="M33:N33"/>
    <mergeCell ref="M34:N34"/>
    <mergeCell ref="M35:N35"/>
    <mergeCell ref="M36:N36"/>
    <mergeCell ref="M37:N37"/>
    <mergeCell ref="M62:N62"/>
    <mergeCell ref="M63:N63"/>
    <mergeCell ref="M5:U5"/>
    <mergeCell ref="M56:N56"/>
    <mergeCell ref="M57:N57"/>
    <mergeCell ref="M58:N58"/>
    <mergeCell ref="M59:N59"/>
    <mergeCell ref="M60:N60"/>
    <mergeCell ref="M61:N61"/>
    <mergeCell ref="M50:N50"/>
    <mergeCell ref="M51:N51"/>
    <mergeCell ref="M52:N52"/>
    <mergeCell ref="M53:N53"/>
    <mergeCell ref="M54:N54"/>
    <mergeCell ref="M55:N55"/>
    <mergeCell ref="M44:N44"/>
    <mergeCell ref="M45:N45"/>
    <mergeCell ref="M46:N46"/>
    <mergeCell ref="M47:N47"/>
    <mergeCell ref="M48:N48"/>
    <mergeCell ref="M49:N49"/>
    <mergeCell ref="M38:N38"/>
    <mergeCell ref="M39:N39"/>
    <mergeCell ref="M40:N40"/>
  </mergeCells>
  <phoneticPr fontId="2"/>
  <conditionalFormatting sqref="D2">
    <cfRule type="cellIs" dxfId="36" priority="36" operator="equal">
      <formula>0</formula>
    </cfRule>
  </conditionalFormatting>
  <conditionalFormatting sqref="D5">
    <cfRule type="expression" dxfId="35" priority="21">
      <formula>AND($W$3=TRUE,$W$4=TRUE)</formula>
    </cfRule>
  </conditionalFormatting>
  <conditionalFormatting sqref="D6:N7">
    <cfRule type="cellIs" dxfId="34" priority="34" operator="equal">
      <formula>0</formula>
    </cfRule>
  </conditionalFormatting>
  <conditionalFormatting sqref="E4">
    <cfRule type="expression" dxfId="33" priority="19">
      <formula>$W$2=TRUE</formula>
    </cfRule>
  </conditionalFormatting>
  <conditionalFormatting sqref="E5">
    <cfRule type="expression" dxfId="32" priority="18">
      <formula>$W$3=TRUE</formula>
    </cfRule>
  </conditionalFormatting>
  <conditionalFormatting sqref="E5:F5">
    <cfRule type="expression" dxfId="31" priority="29">
      <formula>AND($W$2=TRUE,$W$3=FALSE,$W$4=FALSE)</formula>
    </cfRule>
  </conditionalFormatting>
  <conditionalFormatting sqref="E4:G4">
    <cfRule type="expression" dxfId="30" priority="27">
      <formula>AND($W$2=FALSE,OR($W$3=TRUE,$W$4=TRUE))</formula>
    </cfRule>
    <cfRule type="expression" dxfId="29" priority="13">
      <formula>AND($W$2=TRUE,$W$5=TRUE)</formula>
    </cfRule>
  </conditionalFormatting>
  <conditionalFormatting sqref="F2:F3">
    <cfRule type="cellIs" dxfId="28" priority="30" operator="equal">
      <formula>0</formula>
    </cfRule>
  </conditionalFormatting>
  <conditionalFormatting sqref="G5">
    <cfRule type="expression" dxfId="27" priority="20">
      <formula>AND($W$3=TRUE,$W$4=TRUE)</formula>
    </cfRule>
  </conditionalFormatting>
  <conditionalFormatting sqref="H5">
    <cfRule type="expression" dxfId="26" priority="28">
      <formula>AND($W$2=TRUE,$W$3=FALSE,$W$4=FALSE)</formula>
    </cfRule>
    <cfRule type="expression" dxfId="25" priority="17">
      <formula>$W$4=TRUE</formula>
    </cfRule>
  </conditionalFormatting>
  <conditionalFormatting sqref="I2">
    <cfRule type="expression" dxfId="24" priority="9">
      <formula>$W$9=TRUE</formula>
    </cfRule>
  </conditionalFormatting>
  <conditionalFormatting sqref="I3">
    <cfRule type="expression" dxfId="23" priority="8">
      <formula>$W$10=TRUE</formula>
    </cfRule>
  </conditionalFormatting>
  <conditionalFormatting sqref="I5">
    <cfRule type="expression" dxfId="22" priority="12">
      <formula>AND($W$6=TRUE,$W$7=TRUE)</formula>
    </cfRule>
  </conditionalFormatting>
  <conditionalFormatting sqref="I9:J9">
    <cfRule type="cellIs" dxfId="21" priority="40" operator="equal">
      <formula>0</formula>
    </cfRule>
  </conditionalFormatting>
  <conditionalFormatting sqref="I9:M16">
    <cfRule type="cellIs" dxfId="20" priority="38" operator="equal">
      <formula>0</formula>
    </cfRule>
    <cfRule type="cellIs" dxfId="19" priority="39" operator="equal">
      <formula>""""""</formula>
    </cfRule>
  </conditionalFormatting>
  <conditionalFormatting sqref="J4">
    <cfRule type="expression" dxfId="18" priority="16">
      <formula>$W$5=TRUE</formula>
    </cfRule>
  </conditionalFormatting>
  <conditionalFormatting sqref="J5">
    <cfRule type="expression" dxfId="17" priority="26">
      <formula>AND($W$5=TRUE,$W$6=FALSE,$W$7=FALSE)</formula>
    </cfRule>
    <cfRule type="expression" dxfId="16" priority="15">
      <formula>$W$6=TRUE</formula>
    </cfRule>
  </conditionalFormatting>
  <conditionalFormatting sqref="J4:K4">
    <cfRule type="expression" dxfId="15" priority="24">
      <formula>AND($W$5=FALSE,OR($W$6=TRUE,$W$7=TRUE))</formula>
    </cfRule>
    <cfRule type="expression" dxfId="14" priority="1">
      <formula>AND($W$2=TRUE,$W$5=TRUE)</formula>
    </cfRule>
  </conditionalFormatting>
  <conditionalFormatting sqref="K2">
    <cfRule type="expression" dxfId="13" priority="7">
      <formula>$W$11=TRUE</formula>
    </cfRule>
  </conditionalFormatting>
  <conditionalFormatting sqref="K3">
    <cfRule type="expression" dxfId="12" priority="6">
      <formula>$W$12=TRUE</formula>
    </cfRule>
  </conditionalFormatting>
  <conditionalFormatting sqref="K5">
    <cfRule type="expression" dxfId="11" priority="11">
      <formula>AND($W$6=TRUE,$W$7=TRUE)</formula>
    </cfRule>
  </conditionalFormatting>
  <conditionalFormatting sqref="L5">
    <cfRule type="expression" dxfId="10" priority="25">
      <formula>AND($W$5=TRUE,$W$6=FALSE,$W$7=FALSE)</formula>
    </cfRule>
    <cfRule type="expression" dxfId="9" priority="14">
      <formula>$W$7=TRUE</formula>
    </cfRule>
  </conditionalFormatting>
  <conditionalFormatting sqref="M5:U5">
    <cfRule type="notContainsBlanks" dxfId="8" priority="23">
      <formula>LEN(TRIM(M5))&gt;0</formula>
    </cfRule>
    <cfRule type="expression" dxfId="7" priority="41">
      <formula>$W$8=TRUE</formula>
    </cfRule>
  </conditionalFormatting>
  <conditionalFormatting sqref="N2">
    <cfRule type="expression" dxfId="6" priority="5">
      <formula>$W$13=TRUE</formula>
    </cfRule>
  </conditionalFormatting>
  <conditionalFormatting sqref="N3">
    <cfRule type="expression" dxfId="5" priority="4">
      <formula>$W$14=TRUE</formula>
    </cfRule>
  </conditionalFormatting>
  <conditionalFormatting sqref="N4">
    <cfRule type="expression" dxfId="4" priority="10">
      <formula>$W$8=TRUE</formula>
    </cfRule>
  </conditionalFormatting>
  <conditionalFormatting sqref="T3">
    <cfRule type="expression" dxfId="3" priority="3">
      <formula>$W$15=TRUE</formula>
    </cfRule>
  </conditionalFormatting>
  <conditionalFormatting sqref="T7:U7">
    <cfRule type="cellIs" dxfId="2" priority="37" operator="equal">
      <formula>0</formula>
    </cfRule>
  </conditionalFormatting>
  <conditionalFormatting sqref="U3">
    <cfRule type="expression" dxfId="1" priority="2">
      <formula>$W$16=TRUE</formula>
    </cfRule>
  </conditionalFormatting>
  <dataValidations disablePrompts="1" count="2">
    <dataValidation type="list" allowBlank="1" showInputMessage="1" prompt="他足場注文と同時の場合には右側の▽を選んで入力を省略できます" sqref="D6:N6" xr:uid="{0421F17E-AC4C-482E-A62E-CEAB55140693}">
      <formula1>#REF!</formula1>
    </dataValidation>
    <dataValidation type="list" allowBlank="1" showInputMessage="1" prompt="他足場注文と同時の場合には右側の▽を選んで入力を省略できます" sqref="D7:N7" xr:uid="{C3F810BA-70E9-47E8-B57A-85F26B60B3EA}">
      <formula1>#REF!</formula1>
    </dataValidation>
  </dataValidations>
  <pageMargins left="0.31" right="0.23622047244094491" top="0.48" bottom="0.34" header="0.31496062992125984" footer="0.26"/>
  <pageSetup paperSize="9" scale="65" orientation="portrait" verticalDpi="0" r:id="rId1"/>
  <ignoredErrors>
    <ignoredError sqref="T9:T13"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2068" r:id="rId4" name="Check Box 20">
              <controlPr defaultSize="0" autoFill="0" autoLine="0" autoPict="0">
                <anchor moveWithCells="1">
                  <from>
                    <xdr:col>7</xdr:col>
                    <xdr:colOff>495300</xdr:colOff>
                    <xdr:row>1</xdr:row>
                    <xdr:rowOff>0</xdr:rowOff>
                  </from>
                  <to>
                    <xdr:col>8</xdr:col>
                    <xdr:colOff>9525</xdr:colOff>
                    <xdr:row>2</xdr:row>
                    <xdr:rowOff>19050</xdr:rowOff>
                  </to>
                </anchor>
              </controlPr>
            </control>
          </mc:Choice>
        </mc:AlternateContent>
        <mc:AlternateContent xmlns:mc="http://schemas.openxmlformats.org/markup-compatibility/2006">
          <mc:Choice Requires="x14">
            <control shapeId="2069" r:id="rId5" name="Check Box 21">
              <controlPr defaultSize="0" autoFill="0" autoLine="0" autoPict="0">
                <anchor moveWithCells="1">
                  <from>
                    <xdr:col>9</xdr:col>
                    <xdr:colOff>504825</xdr:colOff>
                    <xdr:row>0</xdr:row>
                    <xdr:rowOff>152400</xdr:rowOff>
                  </from>
                  <to>
                    <xdr:col>10</xdr:col>
                    <xdr:colOff>57150</xdr:colOff>
                    <xdr:row>2</xdr:row>
                    <xdr:rowOff>9525</xdr:rowOff>
                  </to>
                </anchor>
              </controlPr>
            </control>
          </mc:Choice>
        </mc:AlternateContent>
        <mc:AlternateContent xmlns:mc="http://schemas.openxmlformats.org/markup-compatibility/2006">
          <mc:Choice Requires="x14">
            <control shapeId="2071" r:id="rId6" name="Check Box 23">
              <controlPr defaultSize="0" autoFill="0" autoLine="0" autoPict="0">
                <anchor moveWithCells="1">
                  <from>
                    <xdr:col>7</xdr:col>
                    <xdr:colOff>504825</xdr:colOff>
                    <xdr:row>1</xdr:row>
                    <xdr:rowOff>219075</xdr:rowOff>
                  </from>
                  <to>
                    <xdr:col>7</xdr:col>
                    <xdr:colOff>742950</xdr:colOff>
                    <xdr:row>3</xdr:row>
                    <xdr:rowOff>28575</xdr:rowOff>
                  </to>
                </anchor>
              </controlPr>
            </control>
          </mc:Choice>
        </mc:AlternateContent>
        <mc:AlternateContent xmlns:mc="http://schemas.openxmlformats.org/markup-compatibility/2006">
          <mc:Choice Requires="x14">
            <control shapeId="2072" r:id="rId7" name="Check Box 24">
              <controlPr defaultSize="0" autoFill="0" autoLine="0" autoPict="0">
                <anchor moveWithCells="1">
                  <from>
                    <xdr:col>9</xdr:col>
                    <xdr:colOff>514350</xdr:colOff>
                    <xdr:row>1</xdr:row>
                    <xdr:rowOff>228600</xdr:rowOff>
                  </from>
                  <to>
                    <xdr:col>10</xdr:col>
                    <xdr:colOff>57150</xdr:colOff>
                    <xdr:row>3</xdr:row>
                    <xdr:rowOff>9525</xdr:rowOff>
                  </to>
                </anchor>
              </controlPr>
            </control>
          </mc:Choice>
        </mc:AlternateContent>
        <mc:AlternateContent xmlns:mc="http://schemas.openxmlformats.org/markup-compatibility/2006">
          <mc:Choice Requires="x14">
            <control shapeId="2075" r:id="rId8" name="Check Box 27">
              <controlPr defaultSize="0" autoFill="0" autoLine="0" autoPict="0">
                <anchor moveWithCells="1">
                  <from>
                    <xdr:col>6</xdr:col>
                    <xdr:colOff>266700</xdr:colOff>
                    <xdr:row>4</xdr:row>
                    <xdr:rowOff>0</xdr:rowOff>
                  </from>
                  <to>
                    <xdr:col>7</xdr:col>
                    <xdr:colOff>85725</xdr:colOff>
                    <xdr:row>5</xdr:row>
                    <xdr:rowOff>9525</xdr:rowOff>
                  </to>
                </anchor>
              </controlPr>
            </control>
          </mc:Choice>
        </mc:AlternateContent>
        <mc:AlternateContent xmlns:mc="http://schemas.openxmlformats.org/markup-compatibility/2006">
          <mc:Choice Requires="x14">
            <control shapeId="2076" r:id="rId9" name="Check Box 28">
              <controlPr defaultSize="0" autoFill="0" autoLine="0" autoPict="0">
                <anchor moveWithCells="1">
                  <from>
                    <xdr:col>8</xdr:col>
                    <xdr:colOff>438150</xdr:colOff>
                    <xdr:row>3</xdr:row>
                    <xdr:rowOff>228600</xdr:rowOff>
                  </from>
                  <to>
                    <xdr:col>9</xdr:col>
                    <xdr:colOff>28575</xdr:colOff>
                    <xdr:row>4</xdr:row>
                    <xdr:rowOff>238125</xdr:rowOff>
                  </to>
                </anchor>
              </controlPr>
            </control>
          </mc:Choice>
        </mc:AlternateContent>
        <mc:AlternateContent xmlns:mc="http://schemas.openxmlformats.org/markup-compatibility/2006">
          <mc:Choice Requires="x14">
            <control shapeId="2077" r:id="rId10" name="Check Box 29">
              <controlPr defaultSize="0" autoFill="0" autoLine="0" autoPict="0">
                <anchor moveWithCells="1">
                  <from>
                    <xdr:col>8</xdr:col>
                    <xdr:colOff>428625</xdr:colOff>
                    <xdr:row>2</xdr:row>
                    <xdr:rowOff>228600</xdr:rowOff>
                  </from>
                  <to>
                    <xdr:col>9</xdr:col>
                    <xdr:colOff>19050</xdr:colOff>
                    <xdr:row>3</xdr:row>
                    <xdr:rowOff>228600</xdr:rowOff>
                  </to>
                </anchor>
              </controlPr>
            </control>
          </mc:Choice>
        </mc:AlternateContent>
        <mc:AlternateContent xmlns:mc="http://schemas.openxmlformats.org/markup-compatibility/2006">
          <mc:Choice Requires="x14">
            <control shapeId="2078" r:id="rId11" name="Check Box 30">
              <controlPr defaultSize="0" autoFill="0" autoLine="0" autoPict="0">
                <anchor moveWithCells="1">
                  <from>
                    <xdr:col>10</xdr:col>
                    <xdr:colOff>314325</xdr:colOff>
                    <xdr:row>4</xdr:row>
                    <xdr:rowOff>0</xdr:rowOff>
                  </from>
                  <to>
                    <xdr:col>10</xdr:col>
                    <xdr:colOff>628650</xdr:colOff>
                    <xdr:row>5</xdr:row>
                    <xdr:rowOff>9525</xdr:rowOff>
                  </to>
                </anchor>
              </controlPr>
            </control>
          </mc:Choice>
        </mc:AlternateContent>
        <mc:AlternateContent xmlns:mc="http://schemas.openxmlformats.org/markup-compatibility/2006">
          <mc:Choice Requires="x14">
            <control shapeId="2070" r:id="rId12" name="Check Box 22">
              <controlPr defaultSize="0" autoFill="0" autoLine="0" autoPict="0">
                <anchor moveWithCells="1">
                  <from>
                    <xdr:col>12</xdr:col>
                    <xdr:colOff>123825</xdr:colOff>
                    <xdr:row>0</xdr:row>
                    <xdr:rowOff>142875</xdr:rowOff>
                  </from>
                  <to>
                    <xdr:col>13</xdr:col>
                    <xdr:colOff>38100</xdr:colOff>
                    <xdr:row>2</xdr:row>
                    <xdr:rowOff>0</xdr:rowOff>
                  </to>
                </anchor>
              </controlPr>
            </control>
          </mc:Choice>
        </mc:AlternateContent>
        <mc:AlternateContent xmlns:mc="http://schemas.openxmlformats.org/markup-compatibility/2006">
          <mc:Choice Requires="x14">
            <control shapeId="2079" r:id="rId13" name="Check Box 31">
              <controlPr defaultSize="0" autoFill="0" autoLine="0" autoPict="0">
                <anchor moveWithCells="1">
                  <from>
                    <xdr:col>12</xdr:col>
                    <xdr:colOff>123825</xdr:colOff>
                    <xdr:row>1</xdr:row>
                    <xdr:rowOff>228600</xdr:rowOff>
                  </from>
                  <to>
                    <xdr:col>13</xdr:col>
                    <xdr:colOff>38100</xdr:colOff>
                    <xdr:row>3</xdr:row>
                    <xdr:rowOff>9525</xdr:rowOff>
                  </to>
                </anchor>
              </controlPr>
            </control>
          </mc:Choice>
        </mc:AlternateContent>
        <mc:AlternateContent xmlns:mc="http://schemas.openxmlformats.org/markup-compatibility/2006">
          <mc:Choice Requires="x14">
            <control shapeId="2080" r:id="rId14" name="Check Box 32">
              <controlPr defaultSize="0" autoFill="0" autoLine="0" autoPict="0">
                <anchor moveWithCells="1">
                  <from>
                    <xdr:col>19</xdr:col>
                    <xdr:colOff>85725</xdr:colOff>
                    <xdr:row>1</xdr:row>
                    <xdr:rowOff>238125</xdr:rowOff>
                  </from>
                  <to>
                    <xdr:col>19</xdr:col>
                    <xdr:colOff>361950</xdr:colOff>
                    <xdr:row>3</xdr:row>
                    <xdr:rowOff>19050</xdr:rowOff>
                  </to>
                </anchor>
              </controlPr>
            </control>
          </mc:Choice>
        </mc:AlternateContent>
        <mc:AlternateContent xmlns:mc="http://schemas.openxmlformats.org/markup-compatibility/2006">
          <mc:Choice Requires="x14">
            <control shapeId="2081" r:id="rId15" name="Check Box 33">
              <controlPr defaultSize="0" autoFill="0" autoLine="0" autoPict="0">
                <anchor moveWithCells="1">
                  <from>
                    <xdr:col>19</xdr:col>
                    <xdr:colOff>1000125</xdr:colOff>
                    <xdr:row>1</xdr:row>
                    <xdr:rowOff>238125</xdr:rowOff>
                  </from>
                  <to>
                    <xdr:col>20</xdr:col>
                    <xdr:colOff>247650</xdr:colOff>
                    <xdr:row>3</xdr:row>
                    <xdr:rowOff>19050</xdr:rowOff>
                  </to>
                </anchor>
              </controlPr>
            </control>
          </mc:Choice>
        </mc:AlternateContent>
        <mc:AlternateContent xmlns:mc="http://schemas.openxmlformats.org/markup-compatibility/2006">
          <mc:Choice Requires="x14">
            <control shapeId="2082" r:id="rId16" name="Check Box 34">
              <controlPr defaultSize="0" autoFill="0" autoLine="0" autoPict="0">
                <anchor moveWithCells="1">
                  <from>
                    <xdr:col>12</xdr:col>
                    <xdr:colOff>123825</xdr:colOff>
                    <xdr:row>3</xdr:row>
                    <xdr:rowOff>9525</xdr:rowOff>
                  </from>
                  <to>
                    <xdr:col>13</xdr:col>
                    <xdr:colOff>47625</xdr:colOff>
                    <xdr:row>4</xdr:row>
                    <xdr:rowOff>38100</xdr:rowOff>
                  </to>
                </anchor>
              </controlPr>
            </control>
          </mc:Choice>
        </mc:AlternateContent>
        <mc:AlternateContent xmlns:mc="http://schemas.openxmlformats.org/markup-compatibility/2006">
          <mc:Choice Requires="x14">
            <control shapeId="2073" r:id="rId17" name="Check Box 25">
              <controlPr defaultSize="0" autoFill="0" autoLine="0" autoPict="0">
                <anchor moveWithCells="1">
                  <from>
                    <xdr:col>3</xdr:col>
                    <xdr:colOff>304800</xdr:colOff>
                    <xdr:row>3</xdr:row>
                    <xdr:rowOff>238125</xdr:rowOff>
                  </from>
                  <to>
                    <xdr:col>4</xdr:col>
                    <xdr:colOff>38100</xdr:colOff>
                    <xdr:row>5</xdr:row>
                    <xdr:rowOff>0</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3</xdr:col>
                    <xdr:colOff>295275</xdr:colOff>
                    <xdr:row>2</xdr:row>
                    <xdr:rowOff>238125</xdr:rowOff>
                  </from>
                  <to>
                    <xdr:col>4</xdr:col>
                    <xdr:colOff>38100</xdr:colOff>
                    <xdr:row>3</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09D8F-F088-4615-AE93-93EBBB044DC1}">
  <dimension ref="A1:AD64"/>
  <sheetViews>
    <sheetView view="pageBreakPreview" topLeftCell="A28" zoomScale="85" zoomScaleNormal="100" zoomScaleSheetLayoutView="85" workbookViewId="0">
      <selection activeCell="A64" sqref="A64"/>
    </sheetView>
  </sheetViews>
  <sheetFormatPr defaultRowHeight="18.75"/>
  <cols>
    <col min="1" max="1" width="3.625" style="117" customWidth="1"/>
    <col min="2" max="2" width="16.625" style="117" customWidth="1"/>
    <col min="3" max="3" width="3.625" style="117" customWidth="1"/>
    <col min="4" max="4" width="5" style="117" customWidth="1"/>
    <col min="5" max="5" width="2.125" style="117" customWidth="1"/>
    <col min="6" max="6" width="3.625" style="117" customWidth="1"/>
    <col min="7" max="7" width="4.625" style="117" customWidth="1"/>
    <col min="8" max="8" width="5.125" style="117" customWidth="1"/>
    <col min="9" max="9" width="4.625" style="117" customWidth="1"/>
    <col min="10" max="10" width="2.375" style="117" customWidth="1"/>
    <col min="11" max="11" width="3.625" style="117" customWidth="1"/>
    <col min="12" max="12" width="5.125" style="117" hidden="1" customWidth="1"/>
    <col min="13" max="13" width="0.875" style="117" customWidth="1"/>
    <col min="14" max="14" width="3.625" style="117" customWidth="1"/>
    <col min="15" max="15" width="9.625" style="117" customWidth="1"/>
    <col min="16" max="16" width="6.125" style="117" customWidth="1"/>
    <col min="17" max="17" width="2.375" style="117" customWidth="1"/>
    <col min="18" max="18" width="9.875" style="117" customWidth="1"/>
    <col min="19" max="19" width="4.375" style="117" customWidth="1"/>
    <col min="20" max="20" width="4.625" style="117" customWidth="1"/>
    <col min="21" max="21" width="4.875" style="117" customWidth="1"/>
    <col min="22" max="22" width="2.625" style="117" customWidth="1"/>
    <col min="23" max="23" width="4.125" style="117" customWidth="1"/>
    <col min="24" max="24" width="5.625" style="117" customWidth="1"/>
    <col min="25" max="25" width="9.375" style="2" hidden="1" customWidth="1"/>
    <col min="26" max="26" width="10.625" style="117" hidden="1" customWidth="1"/>
    <col min="27" max="30" width="9" style="117" hidden="1" customWidth="1"/>
    <col min="31" max="31" width="9" style="117" customWidth="1"/>
    <col min="32" max="16384" width="9" style="117"/>
  </cols>
  <sheetData>
    <row r="1" spans="1:29" ht="19.5" thickBot="1">
      <c r="A1" s="1" t="s">
        <v>0</v>
      </c>
      <c r="B1" s="116"/>
      <c r="C1" s="116"/>
      <c r="D1" s="116"/>
      <c r="E1" s="116"/>
      <c r="F1" s="116"/>
      <c r="G1" s="116"/>
      <c r="H1" s="365" t="s">
        <v>250</v>
      </c>
      <c r="I1" s="365"/>
      <c r="J1" s="365"/>
      <c r="K1" s="365"/>
      <c r="L1" s="365"/>
      <c r="M1" s="365"/>
      <c r="N1" s="365"/>
      <c r="O1" s="365"/>
      <c r="P1" s="365"/>
      <c r="Q1" s="365"/>
      <c r="R1" s="365"/>
      <c r="S1" s="365"/>
      <c r="T1" s="366" t="s">
        <v>262</v>
      </c>
      <c r="U1" s="366"/>
      <c r="V1" s="366"/>
      <c r="W1" s="366"/>
      <c r="X1" s="366"/>
    </row>
    <row r="2" spans="1:29" ht="21.95" customHeight="1" thickBot="1">
      <c r="A2" s="3" t="s">
        <v>1</v>
      </c>
      <c r="B2" s="116"/>
      <c r="C2" s="116"/>
      <c r="D2" s="116"/>
      <c r="E2" s="367" t="str">
        <f>IF(SUM(アルミアサガオ!I9:N16)=0,"","●●　アルミアサガオ注文確認　●●")</f>
        <v/>
      </c>
      <c r="F2" s="367"/>
      <c r="G2" s="367"/>
      <c r="H2" s="367"/>
      <c r="I2" s="367"/>
      <c r="J2" s="367"/>
      <c r="K2" s="367"/>
      <c r="L2" s="367"/>
      <c r="M2" s="367"/>
      <c r="N2" s="367"/>
      <c r="O2" s="367"/>
      <c r="P2" s="116"/>
      <c r="Q2" s="116"/>
      <c r="R2" s="118" t="s">
        <v>2</v>
      </c>
      <c r="S2" s="589"/>
      <c r="T2" s="590"/>
      <c r="U2" s="198" t="s">
        <v>3</v>
      </c>
      <c r="V2" s="590"/>
      <c r="W2" s="590"/>
      <c r="X2" s="199" t="s">
        <v>4</v>
      </c>
      <c r="Y2"/>
      <c r="AB2" s="117" t="b">
        <v>0</v>
      </c>
      <c r="AC2" s="186" t="s">
        <v>144</v>
      </c>
    </row>
    <row r="3" spans="1:29" ht="6" customHeight="1" thickBot="1">
      <c r="A3" s="3"/>
      <c r="B3" s="116"/>
      <c r="C3" s="116"/>
      <c r="D3" s="116"/>
      <c r="E3" s="116"/>
      <c r="F3" s="116"/>
      <c r="G3" s="116"/>
      <c r="H3" s="119"/>
      <c r="I3" s="119"/>
      <c r="J3" s="119"/>
      <c r="K3" s="119"/>
      <c r="L3" s="5"/>
      <c r="M3" s="5"/>
      <c r="N3" s="5"/>
      <c r="O3" s="5"/>
      <c r="P3" s="5"/>
      <c r="Q3" s="5"/>
      <c r="R3" s="119"/>
      <c r="S3" s="119"/>
      <c r="T3" s="119"/>
      <c r="U3" s="119"/>
      <c r="V3" s="119"/>
      <c r="W3" s="119"/>
      <c r="X3" s="119"/>
      <c r="Y3" s="4"/>
    </row>
    <row r="4" spans="1:29" ht="13.5" customHeight="1">
      <c r="A4" s="350" t="s">
        <v>5</v>
      </c>
      <c r="B4" s="351"/>
      <c r="C4" s="376"/>
      <c r="D4" s="377"/>
      <c r="E4" s="377"/>
      <c r="F4" s="377"/>
      <c r="G4" s="377"/>
      <c r="H4" s="377"/>
      <c r="I4" s="377"/>
      <c r="J4" s="377"/>
      <c r="K4" s="377"/>
      <c r="L4" s="200"/>
      <c r="M4" s="201"/>
      <c r="N4" s="376" t="s">
        <v>6</v>
      </c>
      <c r="O4" s="377"/>
      <c r="P4" s="377"/>
      <c r="Q4" s="378"/>
      <c r="R4" s="376"/>
      <c r="S4" s="377"/>
      <c r="T4" s="377"/>
      <c r="U4" s="377"/>
      <c r="V4" s="377"/>
      <c r="W4" s="377"/>
      <c r="X4" s="802"/>
      <c r="Y4" s="300" t="b">
        <v>0</v>
      </c>
      <c r="Z4" s="117" t="s">
        <v>138</v>
      </c>
      <c r="AB4" s="117" t="b">
        <v>0</v>
      </c>
      <c r="AC4" s="186" t="s">
        <v>148</v>
      </c>
    </row>
    <row r="5" spans="1:29" ht="13.5" customHeight="1" thickBot="1">
      <c r="A5" s="370"/>
      <c r="B5" s="371"/>
      <c r="C5" s="379"/>
      <c r="D5" s="380"/>
      <c r="E5" s="380"/>
      <c r="F5" s="380"/>
      <c r="G5" s="380"/>
      <c r="H5" s="380"/>
      <c r="I5" s="380"/>
      <c r="J5" s="380"/>
      <c r="K5" s="380"/>
      <c r="L5" s="200"/>
      <c r="M5" s="202"/>
      <c r="N5" s="379"/>
      <c r="O5" s="380"/>
      <c r="P5" s="380"/>
      <c r="Q5" s="381"/>
      <c r="R5" s="379"/>
      <c r="S5" s="380"/>
      <c r="T5" s="380"/>
      <c r="U5" s="380"/>
      <c r="V5" s="380"/>
      <c r="W5" s="380"/>
      <c r="X5" s="803"/>
      <c r="Y5" s="300" t="b">
        <v>0</v>
      </c>
      <c r="Z5" s="117" t="s">
        <v>139</v>
      </c>
      <c r="AB5" s="117" t="b">
        <v>0</v>
      </c>
      <c r="AC5" s="186" t="s">
        <v>145</v>
      </c>
    </row>
    <row r="6" spans="1:29" ht="15.95" customHeight="1">
      <c r="A6" s="350" t="s">
        <v>7</v>
      </c>
      <c r="B6" s="351"/>
      <c r="C6" s="795"/>
      <c r="D6" s="796"/>
      <c r="E6" s="797"/>
      <c r="F6" s="359" t="s">
        <v>129</v>
      </c>
      <c r="G6" s="800"/>
      <c r="H6" s="800"/>
      <c r="I6" s="359" t="s">
        <v>130</v>
      </c>
      <c r="J6" s="302"/>
      <c r="K6" s="179"/>
      <c r="L6" s="116"/>
      <c r="M6" s="180"/>
      <c r="N6" s="181" t="s">
        <v>144</v>
      </c>
      <c r="O6" s="181"/>
      <c r="P6" s="181"/>
      <c r="Q6" s="181" t="s">
        <v>145</v>
      </c>
      <c r="R6" s="181"/>
      <c r="S6" s="181"/>
      <c r="T6" s="181"/>
      <c r="U6" s="117" t="s">
        <v>146</v>
      </c>
      <c r="V6" s="181"/>
      <c r="W6" s="181"/>
      <c r="X6" s="182"/>
      <c r="Y6" s="300" t="b">
        <v>0</v>
      </c>
      <c r="Z6" s="117" t="s">
        <v>140</v>
      </c>
      <c r="AB6" s="117" t="b">
        <v>0</v>
      </c>
      <c r="AC6" s="186" t="s">
        <v>149</v>
      </c>
    </row>
    <row r="7" spans="1:29" ht="15.95" customHeight="1">
      <c r="A7" s="352"/>
      <c r="B7" s="353"/>
      <c r="C7" s="798"/>
      <c r="D7" s="799"/>
      <c r="E7" s="799"/>
      <c r="F7" s="360"/>
      <c r="G7" s="801"/>
      <c r="H7" s="801"/>
      <c r="I7" s="360"/>
      <c r="J7" s="303"/>
      <c r="K7" s="183"/>
      <c r="L7" s="184"/>
      <c r="M7" s="184"/>
      <c r="N7" s="185" t="s">
        <v>148</v>
      </c>
      <c r="O7" s="185"/>
      <c r="P7" s="185"/>
      <c r="Q7" s="185" t="s">
        <v>149</v>
      </c>
      <c r="R7" s="186"/>
      <c r="S7" s="186"/>
      <c r="T7" s="186"/>
      <c r="U7" s="117" t="s">
        <v>151</v>
      </c>
      <c r="V7" s="186"/>
      <c r="W7" s="186"/>
      <c r="X7" s="187" t="s">
        <v>150</v>
      </c>
      <c r="Y7" s="300" t="b">
        <v>0</v>
      </c>
      <c r="Z7" s="117" t="s">
        <v>141</v>
      </c>
      <c r="AB7" s="117" t="b">
        <v>0</v>
      </c>
      <c r="AC7" s="117" t="s">
        <v>146</v>
      </c>
    </row>
    <row r="8" spans="1:29" ht="15.95" customHeight="1">
      <c r="A8" s="363" t="s">
        <v>8</v>
      </c>
      <c r="B8" s="364"/>
      <c r="C8" s="323"/>
      <c r="D8" s="117" t="s">
        <v>138</v>
      </c>
      <c r="E8" s="116"/>
      <c r="F8" s="116"/>
      <c r="G8" s="116"/>
      <c r="N8" s="117" t="s">
        <v>135</v>
      </c>
      <c r="R8" s="188" t="s">
        <v>152</v>
      </c>
      <c r="U8" s="117" t="s">
        <v>153</v>
      </c>
      <c r="V8" s="116"/>
      <c r="W8" s="116"/>
      <c r="X8" s="189"/>
      <c r="Y8" s="2" t="b">
        <v>0</v>
      </c>
      <c r="Z8" s="117" t="s">
        <v>142</v>
      </c>
      <c r="AB8" s="117" t="b">
        <v>0</v>
      </c>
      <c r="AC8" s="117" t="s">
        <v>151</v>
      </c>
    </row>
    <row r="9" spans="1:29" ht="15.95" customHeight="1">
      <c r="A9" s="352"/>
      <c r="B9" s="353"/>
      <c r="C9" s="324" t="s">
        <v>134</v>
      </c>
      <c r="D9" s="191" t="s">
        <v>137</v>
      </c>
      <c r="E9" s="191"/>
      <c r="F9" s="191"/>
      <c r="G9" s="191"/>
      <c r="H9" s="191" t="s">
        <v>136</v>
      </c>
      <c r="I9" s="190"/>
      <c r="J9" s="190" t="s">
        <v>133</v>
      </c>
      <c r="K9" s="190"/>
      <c r="M9" s="191"/>
      <c r="N9" s="191" t="s">
        <v>154</v>
      </c>
      <c r="O9" s="192"/>
      <c r="P9" s="191" t="s">
        <v>252</v>
      </c>
      <c r="Q9" s="117" t="s">
        <v>253</v>
      </c>
      <c r="R9" s="804"/>
      <c r="S9" s="805"/>
      <c r="T9" s="805"/>
      <c r="U9" s="805"/>
      <c r="V9" s="805"/>
      <c r="W9" s="805"/>
      <c r="X9" s="806"/>
      <c r="Y9" s="2" t="b">
        <v>0</v>
      </c>
      <c r="Z9" s="117" t="s">
        <v>143</v>
      </c>
      <c r="AB9" s="117" t="b">
        <v>0</v>
      </c>
      <c r="AC9" s="117" t="s">
        <v>150</v>
      </c>
    </row>
    <row r="10" spans="1:29" ht="18" customHeight="1" thickBot="1">
      <c r="A10" s="387" t="s">
        <v>10</v>
      </c>
      <c r="B10" s="388"/>
      <c r="C10" s="787"/>
      <c r="D10" s="788"/>
      <c r="E10" s="788"/>
      <c r="F10" s="788"/>
      <c r="G10" s="788"/>
      <c r="H10" s="788"/>
      <c r="I10" s="788"/>
      <c r="J10" s="788"/>
      <c r="K10" s="7" t="s">
        <v>11</v>
      </c>
      <c r="M10" s="120"/>
      <c r="N10" s="177" t="s">
        <v>12</v>
      </c>
      <c r="O10" s="178"/>
      <c r="P10" s="325"/>
      <c r="Q10" s="280"/>
      <c r="R10" s="789"/>
      <c r="S10" s="790"/>
      <c r="T10" s="790"/>
      <c r="U10" s="790"/>
      <c r="V10" s="790"/>
      <c r="W10" s="790"/>
      <c r="X10" s="791"/>
      <c r="Y10" s="326" t="b">
        <v>0</v>
      </c>
      <c r="Z10" s="117" t="s">
        <v>153</v>
      </c>
      <c r="AB10" s="117" t="b">
        <v>0</v>
      </c>
      <c r="AC10" s="186" t="s">
        <v>254</v>
      </c>
    </row>
    <row r="11" spans="1:29" ht="8.1" customHeight="1" thickBot="1">
      <c r="A11" s="3"/>
      <c r="B11" s="116"/>
      <c r="C11" s="116"/>
      <c r="D11" s="116"/>
      <c r="E11" s="116"/>
      <c r="F11" s="116"/>
      <c r="G11" s="116"/>
      <c r="H11" s="119"/>
      <c r="I11" s="119"/>
      <c r="J11" s="119"/>
      <c r="K11" s="119"/>
      <c r="L11" s="5"/>
      <c r="M11" s="5"/>
      <c r="N11" s="5"/>
      <c r="O11" s="5"/>
      <c r="P11" s="5"/>
      <c r="Q11" s="5"/>
      <c r="R11" s="119"/>
      <c r="S11" s="119"/>
      <c r="T11" s="119"/>
      <c r="U11" s="119"/>
      <c r="V11" s="119"/>
      <c r="W11" s="119"/>
      <c r="X11" s="119"/>
      <c r="Y11" s="4"/>
    </row>
    <row r="12" spans="1:29" ht="20.100000000000001" customHeight="1" thickBot="1">
      <c r="A12" s="8" t="s">
        <v>13</v>
      </c>
      <c r="B12" s="9" t="s">
        <v>14</v>
      </c>
      <c r="C12" s="394" t="s">
        <v>15</v>
      </c>
      <c r="D12" s="395"/>
      <c r="E12" s="394" t="s">
        <v>16</v>
      </c>
      <c r="F12" s="395"/>
      <c r="G12" s="10" t="s">
        <v>17</v>
      </c>
      <c r="H12" s="394" t="s">
        <v>18</v>
      </c>
      <c r="I12" s="396"/>
      <c r="J12" s="396"/>
      <c r="K12" s="397"/>
      <c r="L12" s="12" t="s">
        <v>19</v>
      </c>
      <c r="M12" s="13"/>
      <c r="N12" s="118" t="s">
        <v>13</v>
      </c>
      <c r="O12" s="394" t="s">
        <v>14</v>
      </c>
      <c r="P12" s="396"/>
      <c r="Q12" s="395"/>
      <c r="R12" s="9" t="s">
        <v>15</v>
      </c>
      <c r="S12" s="14" t="s">
        <v>16</v>
      </c>
      <c r="T12" s="10" t="s">
        <v>17</v>
      </c>
      <c r="U12" s="394" t="s">
        <v>18</v>
      </c>
      <c r="V12" s="396"/>
      <c r="W12" s="396"/>
      <c r="X12" s="397"/>
      <c r="Y12" s="11" t="s">
        <v>128</v>
      </c>
    </row>
    <row r="13" spans="1:29" ht="15.6" customHeight="1">
      <c r="A13" s="15">
        <v>1</v>
      </c>
      <c r="B13" s="121" t="s">
        <v>20</v>
      </c>
      <c r="C13" s="398">
        <v>1217</v>
      </c>
      <c r="D13" s="399"/>
      <c r="E13" s="398">
        <v>50</v>
      </c>
      <c r="F13" s="399"/>
      <c r="G13" s="17">
        <v>14.6</v>
      </c>
      <c r="H13" s="700"/>
      <c r="I13" s="701"/>
      <c r="J13" s="701"/>
      <c r="K13" s="702"/>
      <c r="L13" s="18">
        <f>G13*H13</f>
        <v>0</v>
      </c>
      <c r="M13" s="19"/>
      <c r="N13" s="20">
        <v>161</v>
      </c>
      <c r="O13" s="403" t="s">
        <v>21</v>
      </c>
      <c r="P13" s="404"/>
      <c r="Q13" s="405"/>
      <c r="R13" s="21"/>
      <c r="S13" s="22">
        <v>20</v>
      </c>
      <c r="T13" s="23">
        <v>0.79</v>
      </c>
      <c r="U13" s="792"/>
      <c r="V13" s="793"/>
      <c r="W13" s="793"/>
      <c r="X13" s="794"/>
      <c r="Y13" s="133">
        <f>ABS(T13*U13)</f>
        <v>0</v>
      </c>
    </row>
    <row r="14" spans="1:29" ht="15.6" customHeight="1">
      <c r="A14" s="24">
        <v>2</v>
      </c>
      <c r="B14" s="122" t="s">
        <v>20</v>
      </c>
      <c r="C14" s="409">
        <v>917</v>
      </c>
      <c r="D14" s="410"/>
      <c r="E14" s="409">
        <v>50</v>
      </c>
      <c r="F14" s="410"/>
      <c r="G14" s="26">
        <v>13.7</v>
      </c>
      <c r="H14" s="706"/>
      <c r="I14" s="707"/>
      <c r="J14" s="707"/>
      <c r="K14" s="708"/>
      <c r="L14" s="27">
        <f>G14*H14</f>
        <v>0</v>
      </c>
      <c r="M14" s="19"/>
      <c r="N14" s="28">
        <v>160</v>
      </c>
      <c r="O14" s="414" t="s">
        <v>22</v>
      </c>
      <c r="P14" s="415"/>
      <c r="Q14" s="416"/>
      <c r="R14" s="30"/>
      <c r="S14" s="31">
        <v>30</v>
      </c>
      <c r="T14" s="32">
        <v>0.6</v>
      </c>
      <c r="U14" s="780"/>
      <c r="V14" s="781"/>
      <c r="W14" s="781"/>
      <c r="X14" s="783"/>
      <c r="Y14" s="134">
        <f t="shared" ref="Y14:Y28" si="0">ABS(T14*U14)</f>
        <v>0</v>
      </c>
    </row>
    <row r="15" spans="1:29" ht="15.6" customHeight="1">
      <c r="A15" s="35">
        <v>3</v>
      </c>
      <c r="B15" s="123" t="s">
        <v>20</v>
      </c>
      <c r="C15" s="420">
        <v>617</v>
      </c>
      <c r="D15" s="421"/>
      <c r="E15" s="420">
        <v>50</v>
      </c>
      <c r="F15" s="421"/>
      <c r="G15" s="32">
        <v>11.3</v>
      </c>
      <c r="H15" s="726"/>
      <c r="I15" s="727"/>
      <c r="J15" s="727"/>
      <c r="K15" s="728"/>
      <c r="L15" s="36">
        <f t="shared" ref="L15:L60" si="1">G15*H15</f>
        <v>0</v>
      </c>
      <c r="M15" s="19"/>
      <c r="N15" s="15">
        <v>151</v>
      </c>
      <c r="O15" s="425" t="s">
        <v>23</v>
      </c>
      <c r="P15" s="426"/>
      <c r="Q15" s="427"/>
      <c r="R15" s="38"/>
      <c r="S15" s="16">
        <v>30</v>
      </c>
      <c r="T15" s="17">
        <v>0.8</v>
      </c>
      <c r="U15" s="784"/>
      <c r="V15" s="785"/>
      <c r="W15" s="785"/>
      <c r="X15" s="786"/>
      <c r="Y15" s="134">
        <f t="shared" si="0"/>
        <v>0</v>
      </c>
    </row>
    <row r="16" spans="1:29" ht="15.6" customHeight="1">
      <c r="A16" s="35">
        <v>64</v>
      </c>
      <c r="B16" s="39" t="s">
        <v>24</v>
      </c>
      <c r="C16" s="431"/>
      <c r="D16" s="432"/>
      <c r="E16" s="431"/>
      <c r="F16" s="432"/>
      <c r="G16" s="41">
        <v>0.6</v>
      </c>
      <c r="H16" s="777"/>
      <c r="I16" s="778"/>
      <c r="J16" s="778"/>
      <c r="K16" s="779"/>
      <c r="L16" s="36">
        <f t="shared" si="1"/>
        <v>0</v>
      </c>
      <c r="M16" s="19"/>
      <c r="N16" s="35">
        <v>152</v>
      </c>
      <c r="O16" s="420" t="s">
        <v>25</v>
      </c>
      <c r="P16" s="436"/>
      <c r="Q16" s="421"/>
      <c r="R16" s="30"/>
      <c r="S16" s="31">
        <v>30</v>
      </c>
      <c r="T16" s="32">
        <v>0.8</v>
      </c>
      <c r="U16" s="780"/>
      <c r="V16" s="781"/>
      <c r="W16" s="781"/>
      <c r="X16" s="782"/>
      <c r="Y16" s="135">
        <f t="shared" si="0"/>
        <v>0</v>
      </c>
    </row>
    <row r="17" spans="1:25" ht="15.6" customHeight="1">
      <c r="A17" s="43">
        <v>6</v>
      </c>
      <c r="B17" s="124" t="s">
        <v>26</v>
      </c>
      <c r="C17" s="425">
        <v>1805</v>
      </c>
      <c r="D17" s="427"/>
      <c r="E17" s="425" t="s">
        <v>27</v>
      </c>
      <c r="F17" s="427"/>
      <c r="G17" s="45">
        <v>15.2</v>
      </c>
      <c r="H17" s="723"/>
      <c r="I17" s="724"/>
      <c r="J17" s="724"/>
      <c r="K17" s="725"/>
      <c r="L17" s="18">
        <f t="shared" si="1"/>
        <v>0</v>
      </c>
      <c r="M17" s="19"/>
      <c r="N17" s="441" t="s">
        <v>28</v>
      </c>
      <c r="O17" s="442"/>
      <c r="P17" s="442"/>
      <c r="Q17" s="442"/>
      <c r="R17" s="442"/>
      <c r="S17" s="442"/>
      <c r="T17" s="442"/>
      <c r="U17" s="443" t="s">
        <v>29</v>
      </c>
      <c r="V17" s="442"/>
      <c r="W17" s="442"/>
      <c r="X17" s="46"/>
      <c r="Y17" s="136"/>
    </row>
    <row r="18" spans="1:25" ht="15.6" customHeight="1">
      <c r="A18" s="24">
        <v>7</v>
      </c>
      <c r="B18" s="122" t="s">
        <v>30</v>
      </c>
      <c r="C18" s="409">
        <v>1802</v>
      </c>
      <c r="D18" s="410"/>
      <c r="E18" s="409" t="s">
        <v>27</v>
      </c>
      <c r="F18" s="410"/>
      <c r="G18" s="26">
        <v>8.4</v>
      </c>
      <c r="H18" s="706"/>
      <c r="I18" s="707"/>
      <c r="J18" s="707"/>
      <c r="K18" s="708"/>
      <c r="L18" s="27">
        <f t="shared" si="1"/>
        <v>0</v>
      </c>
      <c r="M18" s="19"/>
      <c r="N18" s="43">
        <v>220</v>
      </c>
      <c r="O18" s="444" t="s">
        <v>31</v>
      </c>
      <c r="P18" s="445"/>
      <c r="Q18" s="446"/>
      <c r="R18" s="44" t="s">
        <v>32</v>
      </c>
      <c r="S18" s="44">
        <v>20</v>
      </c>
      <c r="T18" s="45">
        <v>3.7</v>
      </c>
      <c r="U18" s="327"/>
      <c r="V18" s="773"/>
      <c r="W18" s="748"/>
      <c r="X18" s="772"/>
      <c r="Y18" s="134">
        <f>ABS(T18*V18)</f>
        <v>0</v>
      </c>
    </row>
    <row r="19" spans="1:25" ht="15.6" customHeight="1">
      <c r="A19" s="24">
        <v>8</v>
      </c>
      <c r="B19" s="122" t="s">
        <v>33</v>
      </c>
      <c r="C19" s="409">
        <v>1812</v>
      </c>
      <c r="D19" s="410"/>
      <c r="E19" s="409">
        <v>50</v>
      </c>
      <c r="F19" s="410"/>
      <c r="G19" s="48">
        <v>3.92</v>
      </c>
      <c r="H19" s="706"/>
      <c r="I19" s="707"/>
      <c r="J19" s="707"/>
      <c r="K19" s="708"/>
      <c r="L19" s="27">
        <f t="shared" si="1"/>
        <v>0</v>
      </c>
      <c r="M19" s="19"/>
      <c r="N19" s="24">
        <v>221</v>
      </c>
      <c r="O19" s="462" t="s">
        <v>34</v>
      </c>
      <c r="P19" s="463"/>
      <c r="Q19" s="464"/>
      <c r="R19" s="25" t="s">
        <v>35</v>
      </c>
      <c r="S19" s="25">
        <v>20</v>
      </c>
      <c r="T19" s="26">
        <v>4.5999999999999996</v>
      </c>
      <c r="U19" s="329"/>
      <c r="V19" s="774"/>
      <c r="W19" s="763"/>
      <c r="X19" s="775"/>
      <c r="Y19" s="135">
        <f>ABS(T19*V19)</f>
        <v>0</v>
      </c>
    </row>
    <row r="20" spans="1:25" ht="15.6" customHeight="1">
      <c r="A20" s="24">
        <v>135</v>
      </c>
      <c r="B20" s="125" t="s">
        <v>36</v>
      </c>
      <c r="C20" s="409">
        <v>1800</v>
      </c>
      <c r="D20" s="410"/>
      <c r="E20" s="409">
        <v>50</v>
      </c>
      <c r="F20" s="410"/>
      <c r="G20" s="50">
        <v>1.8</v>
      </c>
      <c r="H20" s="706"/>
      <c r="I20" s="707"/>
      <c r="J20" s="707"/>
      <c r="K20" s="708"/>
      <c r="L20" s="27">
        <f t="shared" si="1"/>
        <v>0</v>
      </c>
      <c r="M20" s="19"/>
      <c r="N20" s="24">
        <v>222</v>
      </c>
      <c r="O20" s="468" t="s">
        <v>37</v>
      </c>
      <c r="P20" s="469"/>
      <c r="Q20" s="470"/>
      <c r="R20" s="25" t="s">
        <v>38</v>
      </c>
      <c r="S20" s="25">
        <v>20</v>
      </c>
      <c r="T20" s="26">
        <v>5.9</v>
      </c>
      <c r="U20" s="330"/>
      <c r="V20" s="776"/>
      <c r="W20" s="740"/>
      <c r="X20" s="768"/>
      <c r="Y20" s="134">
        <f>ABS(T20*V20)</f>
        <v>0</v>
      </c>
    </row>
    <row r="21" spans="1:25" ht="15.6" customHeight="1">
      <c r="A21" s="35">
        <v>128</v>
      </c>
      <c r="B21" s="126" t="s">
        <v>39</v>
      </c>
      <c r="C21" s="409">
        <v>1800</v>
      </c>
      <c r="D21" s="410"/>
      <c r="E21" s="420"/>
      <c r="F21" s="421"/>
      <c r="G21" s="52">
        <v>13</v>
      </c>
      <c r="H21" s="759"/>
      <c r="I21" s="760"/>
      <c r="J21" s="760"/>
      <c r="K21" s="761"/>
      <c r="L21" s="36">
        <f t="shared" si="1"/>
        <v>0</v>
      </c>
      <c r="M21" s="19"/>
      <c r="N21" s="53">
        <v>223</v>
      </c>
      <c r="O21" s="453" t="s">
        <v>40</v>
      </c>
      <c r="P21" s="454"/>
      <c r="Q21" s="455"/>
      <c r="R21" s="456" t="s">
        <v>41</v>
      </c>
      <c r="S21" s="457"/>
      <c r="T21" s="41">
        <v>0.6</v>
      </c>
      <c r="U21" s="458" t="str">
        <f>IF(SUM(V18:X20)=0,"",SUMIF(U18:X20,"付",V18:X20))</f>
        <v/>
      </c>
      <c r="V21" s="459"/>
      <c r="W21" s="460"/>
      <c r="X21" s="461"/>
      <c r="Y21" s="135">
        <f>IF(SUM(V18:X20)=0,0,ABS(T21*U21))</f>
        <v>0</v>
      </c>
    </row>
    <row r="22" spans="1:25" ht="15.6" customHeight="1">
      <c r="A22" s="43">
        <v>9</v>
      </c>
      <c r="B22" s="124" t="s">
        <v>26</v>
      </c>
      <c r="C22" s="425">
        <v>1505</v>
      </c>
      <c r="D22" s="427"/>
      <c r="E22" s="425" t="s">
        <v>27</v>
      </c>
      <c r="F22" s="427"/>
      <c r="G22" s="45">
        <v>13.6</v>
      </c>
      <c r="H22" s="723"/>
      <c r="I22" s="724"/>
      <c r="J22" s="724"/>
      <c r="K22" s="725"/>
      <c r="L22" s="18">
        <f t="shared" si="1"/>
        <v>0</v>
      </c>
      <c r="M22" s="19"/>
      <c r="N22" s="54">
        <v>231</v>
      </c>
      <c r="O22" s="474" t="s">
        <v>42</v>
      </c>
      <c r="P22" s="475"/>
      <c r="Q22" s="476"/>
      <c r="R22" s="56"/>
      <c r="S22" s="56"/>
      <c r="T22" s="17">
        <v>4.5</v>
      </c>
      <c r="U22" s="747"/>
      <c r="V22" s="748"/>
      <c r="W22" s="748"/>
      <c r="X22" s="772"/>
      <c r="Y22" s="134">
        <f t="shared" si="0"/>
        <v>0</v>
      </c>
    </row>
    <row r="23" spans="1:25" ht="15.6" customHeight="1">
      <c r="A23" s="24">
        <v>10</v>
      </c>
      <c r="B23" s="122" t="s">
        <v>30</v>
      </c>
      <c r="C23" s="409">
        <v>1502</v>
      </c>
      <c r="D23" s="410"/>
      <c r="E23" s="409" t="s">
        <v>27</v>
      </c>
      <c r="F23" s="410"/>
      <c r="G23" s="26">
        <v>7.5</v>
      </c>
      <c r="H23" s="706"/>
      <c r="I23" s="707"/>
      <c r="J23" s="707"/>
      <c r="K23" s="708"/>
      <c r="L23" s="27">
        <f t="shared" si="1"/>
        <v>0</v>
      </c>
      <c r="M23" s="19"/>
      <c r="N23" s="43">
        <v>18</v>
      </c>
      <c r="O23" s="444" t="s">
        <v>43</v>
      </c>
      <c r="P23" s="445"/>
      <c r="Q23" s="446"/>
      <c r="R23" s="56"/>
      <c r="S23" s="56"/>
      <c r="T23" s="45">
        <v>3.3</v>
      </c>
      <c r="U23" s="747"/>
      <c r="V23" s="748"/>
      <c r="W23" s="748"/>
      <c r="X23" s="772"/>
      <c r="Y23" s="135">
        <f t="shared" si="0"/>
        <v>0</v>
      </c>
    </row>
    <row r="24" spans="1:25" ht="15.6" customHeight="1">
      <c r="A24" s="24">
        <v>11</v>
      </c>
      <c r="B24" s="122" t="s">
        <v>33</v>
      </c>
      <c r="C24" s="409">
        <v>1512</v>
      </c>
      <c r="D24" s="410"/>
      <c r="E24" s="409">
        <v>50</v>
      </c>
      <c r="F24" s="410"/>
      <c r="G24" s="48">
        <v>3.5</v>
      </c>
      <c r="H24" s="706"/>
      <c r="I24" s="707"/>
      <c r="J24" s="707"/>
      <c r="K24" s="708"/>
      <c r="L24" s="27">
        <f t="shared" si="1"/>
        <v>0</v>
      </c>
      <c r="M24" s="19"/>
      <c r="N24" s="28">
        <v>102</v>
      </c>
      <c r="O24" s="480" t="s">
        <v>44</v>
      </c>
      <c r="P24" s="481"/>
      <c r="Q24" s="482"/>
      <c r="R24" s="59"/>
      <c r="S24" s="59"/>
      <c r="T24" s="32">
        <v>4.5999999999999996</v>
      </c>
      <c r="U24" s="739"/>
      <c r="V24" s="740"/>
      <c r="W24" s="740"/>
      <c r="X24" s="741"/>
      <c r="Y24" s="134">
        <f t="shared" si="0"/>
        <v>0</v>
      </c>
    </row>
    <row r="25" spans="1:25" ht="15.6" customHeight="1">
      <c r="A25" s="24">
        <v>136</v>
      </c>
      <c r="B25" s="125" t="s">
        <v>36</v>
      </c>
      <c r="C25" s="409">
        <v>1500</v>
      </c>
      <c r="D25" s="410"/>
      <c r="E25" s="409">
        <v>50</v>
      </c>
      <c r="F25" s="410"/>
      <c r="G25" s="50">
        <v>1.5</v>
      </c>
      <c r="H25" s="706"/>
      <c r="I25" s="707"/>
      <c r="J25" s="707"/>
      <c r="K25" s="708"/>
      <c r="L25" s="27">
        <f t="shared" si="1"/>
        <v>0</v>
      </c>
      <c r="M25" s="19"/>
      <c r="N25" s="60">
        <v>551</v>
      </c>
      <c r="O25" s="486" t="s">
        <v>45</v>
      </c>
      <c r="P25" s="487"/>
      <c r="Q25" s="488"/>
      <c r="R25" s="44" t="s">
        <v>46</v>
      </c>
      <c r="S25" s="61"/>
      <c r="T25" s="45">
        <v>11.5</v>
      </c>
      <c r="U25" s="747"/>
      <c r="V25" s="748"/>
      <c r="W25" s="748"/>
      <c r="X25" s="772"/>
      <c r="Y25" s="137">
        <f t="shared" si="0"/>
        <v>0</v>
      </c>
    </row>
    <row r="26" spans="1:25" ht="15.6" customHeight="1">
      <c r="A26" s="35">
        <v>129</v>
      </c>
      <c r="B26" s="126" t="s">
        <v>39</v>
      </c>
      <c r="C26" s="420">
        <v>1500</v>
      </c>
      <c r="D26" s="421"/>
      <c r="E26" s="489" ph="1"/>
      <c r="F26" s="490"/>
      <c r="G26" s="52">
        <v>12.1</v>
      </c>
      <c r="H26" s="759"/>
      <c r="I26" s="760"/>
      <c r="J26" s="760"/>
      <c r="K26" s="761"/>
      <c r="L26" s="36">
        <f t="shared" si="1"/>
        <v>0</v>
      </c>
      <c r="M26" s="19"/>
      <c r="N26" s="28">
        <v>553</v>
      </c>
      <c r="O26" s="414" t="s">
        <v>45</v>
      </c>
      <c r="P26" s="415"/>
      <c r="Q26" s="416"/>
      <c r="R26" s="31" t="s">
        <v>47</v>
      </c>
      <c r="S26" s="30"/>
      <c r="T26" s="32">
        <v>16</v>
      </c>
      <c r="U26" s="739"/>
      <c r="V26" s="740"/>
      <c r="W26" s="740"/>
      <c r="X26" s="768"/>
      <c r="Y26" s="36">
        <f t="shared" si="0"/>
        <v>0</v>
      </c>
    </row>
    <row r="27" spans="1:25" ht="15.6" customHeight="1">
      <c r="A27" s="43">
        <v>12</v>
      </c>
      <c r="B27" s="124" t="s">
        <v>26</v>
      </c>
      <c r="C27" s="425">
        <v>1205</v>
      </c>
      <c r="D27" s="427"/>
      <c r="E27" s="425" t="s">
        <v>27</v>
      </c>
      <c r="F27" s="427"/>
      <c r="G27" s="45">
        <v>11.3</v>
      </c>
      <c r="H27" s="723"/>
      <c r="I27" s="724"/>
      <c r="J27" s="724"/>
      <c r="K27" s="725"/>
      <c r="L27" s="18">
        <f t="shared" si="1"/>
        <v>0</v>
      </c>
      <c r="M27" s="19"/>
      <c r="N27" s="54">
        <v>500</v>
      </c>
      <c r="O27" s="492" t="s">
        <v>48</v>
      </c>
      <c r="P27" s="493"/>
      <c r="Q27" s="494"/>
      <c r="R27" s="16" t="s">
        <v>49</v>
      </c>
      <c r="S27" s="16">
        <v>20</v>
      </c>
      <c r="T27" s="63">
        <v>12</v>
      </c>
      <c r="U27" s="769"/>
      <c r="V27" s="770"/>
      <c r="W27" s="770"/>
      <c r="X27" s="771"/>
      <c r="Y27" s="18">
        <f t="shared" si="0"/>
        <v>0</v>
      </c>
    </row>
    <row r="28" spans="1:25" ht="15.6" customHeight="1">
      <c r="A28" s="24">
        <v>13</v>
      </c>
      <c r="B28" s="122" t="s">
        <v>30</v>
      </c>
      <c r="C28" s="409">
        <v>1202</v>
      </c>
      <c r="D28" s="410"/>
      <c r="E28" s="409" t="s">
        <v>27</v>
      </c>
      <c r="F28" s="410"/>
      <c r="G28" s="26">
        <v>6.4</v>
      </c>
      <c r="H28" s="706"/>
      <c r="I28" s="707"/>
      <c r="J28" s="707"/>
      <c r="K28" s="708"/>
      <c r="L28" s="27">
        <f t="shared" si="1"/>
        <v>0</v>
      </c>
      <c r="M28" s="19"/>
      <c r="N28" s="28">
        <v>502</v>
      </c>
      <c r="O28" s="414" t="s">
        <v>50</v>
      </c>
      <c r="P28" s="415"/>
      <c r="Q28" s="416"/>
      <c r="R28" s="31" t="s">
        <v>51</v>
      </c>
      <c r="S28" s="42">
        <v>20</v>
      </c>
      <c r="T28" s="52">
        <v>6</v>
      </c>
      <c r="U28" s="740"/>
      <c r="V28" s="740"/>
      <c r="W28" s="740"/>
      <c r="X28" s="741"/>
      <c r="Y28" s="36">
        <f t="shared" si="0"/>
        <v>0</v>
      </c>
    </row>
    <row r="29" spans="1:25" ht="15.6" customHeight="1">
      <c r="A29" s="24">
        <v>14</v>
      </c>
      <c r="B29" s="122" t="s">
        <v>52</v>
      </c>
      <c r="C29" s="409">
        <v>1212</v>
      </c>
      <c r="D29" s="410"/>
      <c r="E29" s="409">
        <v>50</v>
      </c>
      <c r="F29" s="410"/>
      <c r="G29" s="48">
        <v>3.14</v>
      </c>
      <c r="H29" s="706"/>
      <c r="I29" s="707"/>
      <c r="J29" s="707"/>
      <c r="K29" s="708"/>
      <c r="L29" s="27">
        <f t="shared" si="1"/>
        <v>0</v>
      </c>
      <c r="M29" s="19"/>
      <c r="N29" s="54">
        <v>510</v>
      </c>
      <c r="O29" s="486" t="s">
        <v>53</v>
      </c>
      <c r="P29" s="487"/>
      <c r="Q29" s="488"/>
      <c r="R29" s="16" t="s">
        <v>49</v>
      </c>
      <c r="S29" s="16">
        <v>20</v>
      </c>
      <c r="T29" s="17">
        <v>12</v>
      </c>
      <c r="U29" s="747"/>
      <c r="V29" s="748"/>
      <c r="W29" s="748"/>
      <c r="X29" s="749"/>
      <c r="Y29" s="138">
        <f t="shared" ref="Y29:Y32" si="2">IF(U29="不要",0,T29*U29)</f>
        <v>0</v>
      </c>
    </row>
    <row r="30" spans="1:25" ht="15.6" customHeight="1">
      <c r="A30" s="24">
        <v>137</v>
      </c>
      <c r="B30" s="125" t="s">
        <v>36</v>
      </c>
      <c r="C30" s="409">
        <v>1200</v>
      </c>
      <c r="D30" s="410"/>
      <c r="E30" s="409">
        <v>50</v>
      </c>
      <c r="F30" s="410"/>
      <c r="G30" s="50">
        <v>1.2</v>
      </c>
      <c r="H30" s="706"/>
      <c r="I30" s="707"/>
      <c r="J30" s="707"/>
      <c r="K30" s="708"/>
      <c r="L30" s="27">
        <f t="shared" si="1"/>
        <v>0</v>
      </c>
      <c r="M30" s="19"/>
      <c r="N30" s="64">
        <v>512</v>
      </c>
      <c r="O30" s="502" t="s">
        <v>54</v>
      </c>
      <c r="P30" s="503"/>
      <c r="Q30" s="504"/>
      <c r="R30" s="25" t="s">
        <v>51</v>
      </c>
      <c r="S30" s="25">
        <v>20</v>
      </c>
      <c r="T30" s="26">
        <v>6</v>
      </c>
      <c r="U30" s="762"/>
      <c r="V30" s="763"/>
      <c r="W30" s="763"/>
      <c r="X30" s="764"/>
      <c r="Y30" s="139">
        <f t="shared" si="2"/>
        <v>0</v>
      </c>
    </row>
    <row r="31" spans="1:25" ht="15.6" customHeight="1">
      <c r="A31" s="35">
        <v>130</v>
      </c>
      <c r="B31" s="126" t="s">
        <v>39</v>
      </c>
      <c r="C31" s="420">
        <v>1200</v>
      </c>
      <c r="D31" s="421"/>
      <c r="E31" s="489" ph="1"/>
      <c r="F31" s="490"/>
      <c r="G31" s="52">
        <v>11.2</v>
      </c>
      <c r="H31" s="759"/>
      <c r="I31" s="760"/>
      <c r="J31" s="760"/>
      <c r="K31" s="761"/>
      <c r="L31" s="36">
        <f t="shared" si="1"/>
        <v>0</v>
      </c>
      <c r="M31" s="19"/>
      <c r="N31" s="28">
        <v>514</v>
      </c>
      <c r="O31" s="480" t="s">
        <v>55</v>
      </c>
      <c r="P31" s="481"/>
      <c r="Q31" s="482"/>
      <c r="R31" s="31" t="s">
        <v>56</v>
      </c>
      <c r="S31" s="31"/>
      <c r="T31" s="32">
        <v>1.2</v>
      </c>
      <c r="U31" s="739"/>
      <c r="V31" s="740"/>
      <c r="W31" s="740"/>
      <c r="X31" s="741"/>
      <c r="Y31" s="140">
        <f t="shared" si="2"/>
        <v>0</v>
      </c>
    </row>
    <row r="32" spans="1:25" ht="15.6" customHeight="1">
      <c r="A32" s="43">
        <v>15</v>
      </c>
      <c r="B32" s="124" t="s">
        <v>26</v>
      </c>
      <c r="C32" s="425" t="s">
        <v>57</v>
      </c>
      <c r="D32" s="427"/>
      <c r="E32" s="44" t="s">
        <v>27</v>
      </c>
      <c r="F32" s="65"/>
      <c r="G32" s="45">
        <v>9.1</v>
      </c>
      <c r="H32" s="723"/>
      <c r="I32" s="724"/>
      <c r="J32" s="724"/>
      <c r="K32" s="725"/>
      <c r="L32" s="18">
        <f t="shared" si="1"/>
        <v>0</v>
      </c>
      <c r="M32" s="19"/>
      <c r="N32" s="499" t="s">
        <v>58</v>
      </c>
      <c r="O32" s="500"/>
      <c r="P32" s="500"/>
      <c r="Q32" s="500"/>
      <c r="R32" s="500"/>
      <c r="S32" s="500"/>
      <c r="T32" s="500"/>
      <c r="U32" s="500"/>
      <c r="V32" s="500"/>
      <c r="W32" s="500"/>
      <c r="X32" s="501"/>
      <c r="Y32" s="141">
        <f t="shared" si="2"/>
        <v>0</v>
      </c>
    </row>
    <row r="33" spans="1:26" ht="15.6" customHeight="1">
      <c r="A33" s="24">
        <v>16</v>
      </c>
      <c r="B33" s="122" t="s">
        <v>30</v>
      </c>
      <c r="C33" s="409" t="s">
        <v>59</v>
      </c>
      <c r="D33" s="410"/>
      <c r="E33" s="25" t="s">
        <v>27</v>
      </c>
      <c r="F33" s="68"/>
      <c r="G33" s="26">
        <v>5.3</v>
      </c>
      <c r="H33" s="706"/>
      <c r="I33" s="707"/>
      <c r="J33" s="707"/>
      <c r="K33" s="708"/>
      <c r="L33" s="27">
        <f t="shared" si="1"/>
        <v>0</v>
      </c>
      <c r="M33" s="19"/>
      <c r="N33" s="43">
        <v>254</v>
      </c>
      <c r="O33" s="425" t="s">
        <v>60</v>
      </c>
      <c r="P33" s="426"/>
      <c r="Q33" s="174"/>
      <c r="R33" s="66">
        <v>1800</v>
      </c>
      <c r="S33" s="66">
        <v>5</v>
      </c>
      <c r="T33" s="67">
        <v>5.26</v>
      </c>
      <c r="U33" s="747"/>
      <c r="V33" s="748"/>
      <c r="W33" s="748"/>
      <c r="X33" s="749"/>
      <c r="Y33" s="142">
        <f>T33*U33</f>
        <v>0</v>
      </c>
    </row>
    <row r="34" spans="1:26" ht="15.6" customHeight="1">
      <c r="A34" s="24">
        <v>17</v>
      </c>
      <c r="B34" s="122" t="s">
        <v>33</v>
      </c>
      <c r="C34" s="409" t="s">
        <v>61</v>
      </c>
      <c r="D34" s="410"/>
      <c r="E34" s="409">
        <v>50</v>
      </c>
      <c r="F34" s="410"/>
      <c r="G34" s="26">
        <v>2.8</v>
      </c>
      <c r="H34" s="706"/>
      <c r="I34" s="707"/>
      <c r="J34" s="707"/>
      <c r="K34" s="708"/>
      <c r="L34" s="27">
        <f t="shared" si="1"/>
        <v>0</v>
      </c>
      <c r="M34" s="19"/>
      <c r="N34" s="24">
        <v>255</v>
      </c>
      <c r="O34" s="409" t="s">
        <v>60</v>
      </c>
      <c r="P34" s="508"/>
      <c r="Q34" s="69"/>
      <c r="R34" s="25">
        <v>1500</v>
      </c>
      <c r="S34" s="25">
        <v>5</v>
      </c>
      <c r="T34" s="26">
        <v>4.46</v>
      </c>
      <c r="U34" s="762"/>
      <c r="V34" s="763"/>
      <c r="W34" s="763"/>
      <c r="X34" s="764"/>
      <c r="Y34" s="143">
        <f>ABS(T34*U34)</f>
        <v>0</v>
      </c>
    </row>
    <row r="35" spans="1:26" ht="15.6" customHeight="1">
      <c r="A35" s="24">
        <v>138</v>
      </c>
      <c r="B35" s="125" t="s">
        <v>36</v>
      </c>
      <c r="C35" s="409">
        <v>900</v>
      </c>
      <c r="D35" s="410"/>
      <c r="E35" s="409">
        <v>50</v>
      </c>
      <c r="F35" s="410"/>
      <c r="G35" s="50">
        <v>0.9</v>
      </c>
      <c r="H35" s="706"/>
      <c r="I35" s="707"/>
      <c r="J35" s="707"/>
      <c r="K35" s="708"/>
      <c r="L35" s="27">
        <f t="shared" si="1"/>
        <v>0</v>
      </c>
      <c r="M35" s="19"/>
      <c r="N35" s="24">
        <v>256</v>
      </c>
      <c r="O35" s="409" t="s">
        <v>60</v>
      </c>
      <c r="P35" s="508"/>
      <c r="Q35" s="69"/>
      <c r="R35" s="25">
        <v>1200</v>
      </c>
      <c r="S35" s="25">
        <v>5</v>
      </c>
      <c r="T35" s="26">
        <v>3.7</v>
      </c>
      <c r="U35" s="762"/>
      <c r="V35" s="763"/>
      <c r="W35" s="763"/>
      <c r="X35" s="764"/>
      <c r="Y35" s="143">
        <f t="shared" ref="Y35:Y37" si="3">ABS(T35*U35)</f>
        <v>0</v>
      </c>
    </row>
    <row r="36" spans="1:26" ht="15.6" customHeight="1">
      <c r="A36" s="35">
        <v>131</v>
      </c>
      <c r="B36" s="127" t="s">
        <v>39</v>
      </c>
      <c r="C36" s="420">
        <v>900</v>
      </c>
      <c r="D36" s="421"/>
      <c r="E36" s="489" ph="1"/>
      <c r="F36" s="490"/>
      <c r="G36" s="52">
        <v>10.3</v>
      </c>
      <c r="H36" s="759"/>
      <c r="I36" s="760"/>
      <c r="J36" s="760"/>
      <c r="K36" s="761"/>
      <c r="L36" s="36">
        <f t="shared" si="1"/>
        <v>0</v>
      </c>
      <c r="M36" s="19"/>
      <c r="N36" s="24">
        <v>257</v>
      </c>
      <c r="O36" s="409" t="s">
        <v>60</v>
      </c>
      <c r="P36" s="508"/>
      <c r="Q36" s="69"/>
      <c r="R36" s="25">
        <v>900</v>
      </c>
      <c r="S36" s="25">
        <v>5</v>
      </c>
      <c r="T36" s="26">
        <v>2.92</v>
      </c>
      <c r="U36" s="762"/>
      <c r="V36" s="763"/>
      <c r="W36" s="763"/>
      <c r="X36" s="764"/>
      <c r="Y36" s="143">
        <f t="shared" si="3"/>
        <v>0</v>
      </c>
    </row>
    <row r="37" spans="1:26" ht="15.6" customHeight="1">
      <c r="A37" s="15">
        <v>28</v>
      </c>
      <c r="B37" s="121" t="s">
        <v>126</v>
      </c>
      <c r="C37" s="425" t="s">
        <v>62</v>
      </c>
      <c r="D37" s="427"/>
      <c r="E37" s="425" t="s">
        <v>63</v>
      </c>
      <c r="F37" s="427"/>
      <c r="G37" s="17">
        <v>13.5</v>
      </c>
      <c r="H37" s="723"/>
      <c r="I37" s="724"/>
      <c r="J37" s="724"/>
      <c r="K37" s="725"/>
      <c r="L37" s="18">
        <f t="shared" si="1"/>
        <v>0</v>
      </c>
      <c r="M37" s="19"/>
      <c r="N37" s="70">
        <v>258</v>
      </c>
      <c r="O37" s="509" t="s">
        <v>60</v>
      </c>
      <c r="P37" s="510"/>
      <c r="Q37" s="72"/>
      <c r="R37" s="73">
        <v>600</v>
      </c>
      <c r="S37" s="73">
        <v>5</v>
      </c>
      <c r="T37" s="74">
        <v>2.14</v>
      </c>
      <c r="U37" s="765"/>
      <c r="V37" s="766"/>
      <c r="W37" s="766"/>
      <c r="X37" s="767"/>
      <c r="Y37" s="143">
        <f t="shared" si="3"/>
        <v>0</v>
      </c>
    </row>
    <row r="38" spans="1:26" ht="15.6" customHeight="1">
      <c r="A38" s="24">
        <v>21</v>
      </c>
      <c r="B38" s="77" t="s">
        <v>64</v>
      </c>
      <c r="C38" s="409"/>
      <c r="D38" s="410"/>
      <c r="E38" s="409" t="s">
        <v>63</v>
      </c>
      <c r="F38" s="410"/>
      <c r="G38" s="26">
        <v>14</v>
      </c>
      <c r="H38" s="706"/>
      <c r="I38" s="707"/>
      <c r="J38" s="707"/>
      <c r="K38" s="708"/>
      <c r="L38" s="27">
        <f t="shared" si="1"/>
        <v>0</v>
      </c>
      <c r="M38" s="19"/>
      <c r="N38" s="78">
        <v>3003</v>
      </c>
      <c r="O38" s="486" t="s">
        <v>65</v>
      </c>
      <c r="P38" s="487"/>
      <c r="Q38" s="55"/>
      <c r="R38" s="79" t="s">
        <v>132</v>
      </c>
      <c r="S38" s="44">
        <v>100</v>
      </c>
      <c r="T38" s="80">
        <v>0</v>
      </c>
      <c r="U38" s="750"/>
      <c r="V38" s="751"/>
      <c r="W38" s="751"/>
      <c r="X38" s="752"/>
      <c r="Y38" s="144">
        <f>ABS(T39*U39)</f>
        <v>0</v>
      </c>
    </row>
    <row r="39" spans="1:26" ht="15.6" customHeight="1">
      <c r="A39" s="24">
        <v>118</v>
      </c>
      <c r="B39" s="122" t="s">
        <v>125</v>
      </c>
      <c r="C39" s="517"/>
      <c r="D39" s="518"/>
      <c r="E39" s="519"/>
      <c r="F39" s="520"/>
      <c r="G39" s="26">
        <v>3.8</v>
      </c>
      <c r="H39" s="753"/>
      <c r="I39" s="754"/>
      <c r="J39" s="754"/>
      <c r="K39" s="755"/>
      <c r="L39" s="27">
        <f t="shared" si="1"/>
        <v>0</v>
      </c>
      <c r="M39" s="19"/>
      <c r="N39" s="81">
        <v>182</v>
      </c>
      <c r="O39" s="524" t="s">
        <v>67</v>
      </c>
      <c r="P39" s="525"/>
      <c r="Q39" s="82"/>
      <c r="R39" s="83"/>
      <c r="S39" s="84">
        <v>50</v>
      </c>
      <c r="T39" s="85">
        <v>0.4</v>
      </c>
      <c r="U39" s="756"/>
      <c r="V39" s="757"/>
      <c r="W39" s="757"/>
      <c r="X39" s="758"/>
      <c r="Y39" s="144">
        <f>ABS(T40*U40)</f>
        <v>0</v>
      </c>
    </row>
    <row r="40" spans="1:26" ht="15.6" customHeight="1">
      <c r="A40" s="28">
        <v>22</v>
      </c>
      <c r="B40" s="86" t="s">
        <v>68</v>
      </c>
      <c r="C40" s="529"/>
      <c r="D40" s="530"/>
      <c r="E40" s="489" ph="1"/>
      <c r="F40" s="490"/>
      <c r="G40" s="32">
        <v>24</v>
      </c>
      <c r="H40" s="726"/>
      <c r="I40" s="727"/>
      <c r="J40" s="727"/>
      <c r="K40" s="728"/>
      <c r="L40" s="36">
        <f t="shared" si="1"/>
        <v>0</v>
      </c>
      <c r="M40" s="19"/>
      <c r="N40" s="53">
        <v>122</v>
      </c>
      <c r="O40" s="474" t="s">
        <v>69</v>
      </c>
      <c r="P40" s="475"/>
      <c r="Q40" s="87"/>
      <c r="R40" s="88" t="s">
        <v>70</v>
      </c>
      <c r="S40" s="40"/>
      <c r="T40" s="41">
        <v>20</v>
      </c>
      <c r="U40" s="742"/>
      <c r="V40" s="460"/>
      <c r="W40" s="460"/>
      <c r="X40" s="743"/>
      <c r="Y40" s="144">
        <f>ABS(T41*U41)</f>
        <v>0</v>
      </c>
    </row>
    <row r="41" spans="1:26" ht="15.6" customHeight="1">
      <c r="A41" s="89">
        <v>121</v>
      </c>
      <c r="B41" s="90" t="s">
        <v>71</v>
      </c>
      <c r="C41" s="88" t="s">
        <v>72</v>
      </c>
      <c r="D41" s="169"/>
      <c r="E41" s="534">
        <v>50</v>
      </c>
      <c r="F41" s="535"/>
      <c r="G41" s="41">
        <v>3.02</v>
      </c>
      <c r="H41" s="744"/>
      <c r="I41" s="745"/>
      <c r="J41" s="745"/>
      <c r="K41" s="746"/>
      <c r="L41" s="36">
        <f t="shared" si="1"/>
        <v>0</v>
      </c>
      <c r="M41" s="19"/>
      <c r="N41" s="15">
        <v>227</v>
      </c>
      <c r="O41" s="492" t="s">
        <v>73</v>
      </c>
      <c r="P41" s="487"/>
      <c r="Q41" s="62"/>
      <c r="R41" s="91" t="s">
        <v>251</v>
      </c>
      <c r="S41" s="92"/>
      <c r="T41" s="93">
        <v>2.7</v>
      </c>
      <c r="U41" s="747"/>
      <c r="V41" s="748"/>
      <c r="W41" s="748"/>
      <c r="X41" s="749"/>
      <c r="Y41" s="145">
        <f>ABS(T42*U42)</f>
        <v>0</v>
      </c>
    </row>
    <row r="42" spans="1:26" ht="15.6" customHeight="1">
      <c r="A42" s="60">
        <v>393</v>
      </c>
      <c r="B42" s="128" t="s">
        <v>74</v>
      </c>
      <c r="C42" s="44" t="s">
        <v>75</v>
      </c>
      <c r="D42" s="37"/>
      <c r="E42" s="519"/>
      <c r="F42" s="520"/>
      <c r="G42" s="45">
        <v>6.6</v>
      </c>
      <c r="H42" s="723"/>
      <c r="I42" s="724"/>
      <c r="J42" s="724"/>
      <c r="K42" s="725"/>
      <c r="L42" s="18">
        <f t="shared" si="1"/>
        <v>0</v>
      </c>
      <c r="M42" s="19"/>
      <c r="N42" s="94"/>
      <c r="O42" s="414" t="s">
        <v>76</v>
      </c>
      <c r="P42" s="415"/>
      <c r="Q42" s="29"/>
      <c r="R42" s="95" t="s">
        <v>77</v>
      </c>
      <c r="S42" s="96">
        <v>0</v>
      </c>
      <c r="T42" s="97">
        <v>3</v>
      </c>
      <c r="U42" s="739"/>
      <c r="V42" s="740"/>
      <c r="W42" s="740"/>
      <c r="X42" s="741"/>
      <c r="Y42" s="146">
        <f>ABS(T43*U43*W43)</f>
        <v>0</v>
      </c>
    </row>
    <row r="43" spans="1:26" ht="15.6" customHeight="1">
      <c r="A43" s="28">
        <v>394</v>
      </c>
      <c r="B43" s="126" t="s">
        <v>78</v>
      </c>
      <c r="C43" s="31" t="s">
        <v>79</v>
      </c>
      <c r="D43" s="42"/>
      <c r="E43" s="489" ph="1"/>
      <c r="F43" s="490"/>
      <c r="G43" s="32">
        <v>3.4</v>
      </c>
      <c r="H43" s="706"/>
      <c r="I43" s="707"/>
      <c r="J43" s="707"/>
      <c r="K43" s="708"/>
      <c r="L43" s="36">
        <f t="shared" si="1"/>
        <v>0</v>
      </c>
      <c r="M43" s="19"/>
      <c r="N43" s="60"/>
      <c r="O43" s="486" t="s">
        <v>80</v>
      </c>
      <c r="P43" s="487"/>
      <c r="Q43" s="55"/>
      <c r="R43" s="44" t="s">
        <v>81</v>
      </c>
      <c r="S43" s="61"/>
      <c r="T43" s="45">
        <v>74.8</v>
      </c>
      <c r="U43" s="332"/>
      <c r="V43" s="203" t="s">
        <v>82</v>
      </c>
      <c r="W43" s="328"/>
      <c r="X43" s="206" t="s">
        <v>83</v>
      </c>
      <c r="Y43" s="147">
        <f>ABS(T43*U43*W43)</f>
        <v>0</v>
      </c>
    </row>
    <row r="44" spans="1:26" ht="15.6" customHeight="1">
      <c r="A44" s="43">
        <v>200</v>
      </c>
      <c r="B44" s="121" t="s">
        <v>84</v>
      </c>
      <c r="C44" s="16" t="s">
        <v>85</v>
      </c>
      <c r="D44" s="37"/>
      <c r="E44" s="519"/>
      <c r="F44" s="520"/>
      <c r="G44" s="17">
        <v>0.8</v>
      </c>
      <c r="H44" s="723"/>
      <c r="I44" s="724"/>
      <c r="J44" s="724"/>
      <c r="K44" s="725"/>
      <c r="L44" s="18">
        <f t="shared" si="1"/>
        <v>0</v>
      </c>
      <c r="M44" s="19"/>
      <c r="N44" s="98"/>
      <c r="O44" s="539" t="s">
        <v>80</v>
      </c>
      <c r="P44" s="540"/>
      <c r="Q44" s="99"/>
      <c r="R44" s="73" t="s">
        <v>86</v>
      </c>
      <c r="S44" s="100"/>
      <c r="T44" s="74">
        <v>85</v>
      </c>
      <c r="U44" s="334"/>
      <c r="V44" s="204" t="s">
        <v>82</v>
      </c>
      <c r="W44" s="335"/>
      <c r="X44" s="207" t="s">
        <v>83</v>
      </c>
      <c r="Y44" s="146">
        <f>ABS(T44*U44*W44)</f>
        <v>0</v>
      </c>
    </row>
    <row r="45" spans="1:26" ht="15.6" customHeight="1">
      <c r="A45" s="24">
        <v>201</v>
      </c>
      <c r="B45" s="122" t="s">
        <v>87</v>
      </c>
      <c r="C45" s="25" t="s">
        <v>88</v>
      </c>
      <c r="D45" s="68"/>
      <c r="E45" s="519"/>
      <c r="F45" s="520"/>
      <c r="G45" s="26">
        <v>0.9</v>
      </c>
      <c r="H45" s="706"/>
      <c r="I45" s="707"/>
      <c r="J45" s="707"/>
      <c r="K45" s="708"/>
      <c r="L45" s="27">
        <f t="shared" si="1"/>
        <v>0</v>
      </c>
      <c r="M45" s="19"/>
      <c r="N45" s="28"/>
      <c r="O45" s="414" t="s">
        <v>80</v>
      </c>
      <c r="P45" s="415"/>
      <c r="Q45" s="29"/>
      <c r="R45" s="31"/>
      <c r="S45" s="30"/>
      <c r="T45" s="168"/>
      <c r="U45" s="333"/>
      <c r="V45" s="205" t="s">
        <v>82</v>
      </c>
      <c r="W45" s="331"/>
      <c r="X45" s="208" t="s">
        <v>83</v>
      </c>
      <c r="Y45" s="146"/>
    </row>
    <row r="46" spans="1:26" ht="15.6" customHeight="1">
      <c r="A46" s="24">
        <v>202</v>
      </c>
      <c r="B46" s="122" t="s">
        <v>89</v>
      </c>
      <c r="C46" s="25" t="s">
        <v>90</v>
      </c>
      <c r="D46" s="68"/>
      <c r="E46" s="519"/>
      <c r="F46" s="520"/>
      <c r="G46" s="26">
        <v>1</v>
      </c>
      <c r="H46" s="706"/>
      <c r="I46" s="707"/>
      <c r="J46" s="707"/>
      <c r="K46" s="708"/>
      <c r="L46" s="27">
        <f t="shared" si="1"/>
        <v>0</v>
      </c>
      <c r="M46" s="19"/>
      <c r="N46" s="548" t="s">
        <v>91</v>
      </c>
      <c r="O46" s="549"/>
      <c r="P46" s="549"/>
      <c r="Q46" s="549"/>
      <c r="R46" s="549"/>
      <c r="S46" s="549"/>
      <c r="T46" s="550"/>
      <c r="U46" s="551" t="s">
        <v>92</v>
      </c>
      <c r="V46" s="552"/>
      <c r="W46" s="552"/>
      <c r="X46" s="553"/>
      <c r="Y46" s="148">
        <f>IF(AND(R47=2,R48=1200),(42+16+16)*U47,IF(AND(R47=2,R48=900),(42+15.8+16)*U47,IF(AND(R47=2,R48=600),(42+14.4+16)*U47,0)))</f>
        <v>0</v>
      </c>
      <c r="Z46" s="117">
        <f>IF($R$47=2,IF($R$48=1200,(50+8+16+8)*$U$47,IF($R$48=900,(50+7.8+16+8)*$U$47,IF($R$48=600,(50+6.4+16+8)*$U$47,"error"))),0)</f>
        <v>0</v>
      </c>
    </row>
    <row r="47" spans="1:26" ht="15.6" customHeight="1">
      <c r="A47" s="24">
        <v>203</v>
      </c>
      <c r="B47" s="122" t="s">
        <v>93</v>
      </c>
      <c r="C47" s="25" t="s">
        <v>94</v>
      </c>
      <c r="D47" s="68"/>
      <c r="E47" s="519"/>
      <c r="F47" s="520"/>
      <c r="G47" s="26">
        <v>1.1000000000000001</v>
      </c>
      <c r="H47" s="706"/>
      <c r="I47" s="707"/>
      <c r="J47" s="707"/>
      <c r="K47" s="708"/>
      <c r="L47" s="27">
        <f t="shared" si="1"/>
        <v>0</v>
      </c>
      <c r="M47" s="19"/>
      <c r="N47" s="305"/>
      <c r="O47" s="306" t="s">
        <v>95</v>
      </c>
      <c r="P47" s="307"/>
      <c r="Q47" s="308" t="s">
        <v>147</v>
      </c>
      <c r="R47" s="336"/>
      <c r="S47" s="554" t="s">
        <v>96</v>
      </c>
      <c r="T47" s="555"/>
      <c r="U47" s="737"/>
      <c r="V47" s="738"/>
      <c r="W47" s="738"/>
      <c r="X47" s="337" t="s">
        <v>97</v>
      </c>
      <c r="Y47" s="149">
        <f>IF(AND(R47=3,R48=1200),(80+16+8+24)*U47,IF(AND(R47=3,R48=900),(80+15.6+8+24)*U47,IF(AND(R47=3,R48=600),(80+12.8+8+24)*U47,0)))</f>
        <v>0</v>
      </c>
      <c r="Z47" s="117">
        <f>IF($R$47=3,IF($R$48=1200,(80+16+24+8)*$U$47,IF($R$48=900,(80+15.6+24+8)*$U$47,IF($R$48=600,(80+12.8+24+8)*$U$47,"error"))),0)</f>
        <v>0</v>
      </c>
    </row>
    <row r="48" spans="1:26" ht="15.6" customHeight="1">
      <c r="A48" s="24">
        <v>204</v>
      </c>
      <c r="B48" s="122" t="s">
        <v>98</v>
      </c>
      <c r="C48" s="25" t="s">
        <v>99</v>
      </c>
      <c r="D48" s="68"/>
      <c r="E48" s="519"/>
      <c r="F48" s="520"/>
      <c r="G48" s="26">
        <v>1.2</v>
      </c>
      <c r="H48" s="706"/>
      <c r="I48" s="707"/>
      <c r="J48" s="707"/>
      <c r="K48" s="708"/>
      <c r="L48" s="27">
        <f t="shared" si="1"/>
        <v>0</v>
      </c>
      <c r="M48" s="19"/>
      <c r="N48" s="310"/>
      <c r="O48" s="311" t="s">
        <v>100</v>
      </c>
      <c r="P48" s="312"/>
      <c r="Q48" s="313" t="s">
        <v>147</v>
      </c>
      <c r="R48" s="338"/>
      <c r="S48" s="541" t="s">
        <v>101</v>
      </c>
      <c r="T48" s="542"/>
      <c r="U48" s="543"/>
      <c r="V48" s="544"/>
      <c r="W48" s="544"/>
      <c r="X48" s="545"/>
      <c r="Y48" s="150">
        <f>IF(AND(R47=4,R48=1200),(116+24+8+24)*U47,IF(AND(R47=4,R48=900),(116+23.4+8+24)*U47,IF(AND(R47=4,R48=600),(116+19.2+8+24)*U47,0)))</f>
        <v>0</v>
      </c>
      <c r="Z48" s="117">
        <f>IF($R$47=4,IF($R$48=1200,(116+24+24+8)*$U$47,IF($R$48=900,(116+23.4+24+8)*$U$47,IF($R$48=600,(116+23.4+24+8)*$U$47,"error"))),0)</f>
        <v>0</v>
      </c>
    </row>
    <row r="49" spans="1:25" ht="15.6" customHeight="1" thickBot="1">
      <c r="A49" s="24">
        <v>205</v>
      </c>
      <c r="B49" s="122" t="s">
        <v>102</v>
      </c>
      <c r="C49" s="25" t="s">
        <v>103</v>
      </c>
      <c r="D49" s="68"/>
      <c r="E49" s="519"/>
      <c r="F49" s="520"/>
      <c r="G49" s="26">
        <v>1.5</v>
      </c>
      <c r="H49" s="706"/>
      <c r="I49" s="707"/>
      <c r="J49" s="707"/>
      <c r="K49" s="708"/>
      <c r="L49" s="27">
        <f t="shared" si="1"/>
        <v>0</v>
      </c>
      <c r="M49" s="19"/>
      <c r="N49" s="304"/>
      <c r="O49" s="565" t="s">
        <v>257</v>
      </c>
      <c r="P49" s="566"/>
      <c r="Q49" s="566"/>
      <c r="R49" s="339"/>
      <c r="S49" s="546" t="s">
        <v>258</v>
      </c>
      <c r="T49" s="546"/>
      <c r="U49" s="546"/>
      <c r="V49" s="547"/>
      <c r="W49" s="735"/>
      <c r="X49" s="736"/>
      <c r="Y49" s="151">
        <f>IF($R$49="不要",IF(R47=-2,16*U47,-24*U47),0)</f>
        <v>0</v>
      </c>
    </row>
    <row r="50" spans="1:25" ht="15.6" customHeight="1" thickTop="1" thickBot="1">
      <c r="A50" s="24">
        <v>206</v>
      </c>
      <c r="B50" s="122" t="s">
        <v>104</v>
      </c>
      <c r="C50" s="25" t="s">
        <v>105</v>
      </c>
      <c r="D50" s="68"/>
      <c r="E50" s="519"/>
      <c r="F50" s="520"/>
      <c r="G50" s="26">
        <v>1.7</v>
      </c>
      <c r="H50" s="706"/>
      <c r="I50" s="707"/>
      <c r="J50" s="707"/>
      <c r="K50" s="708"/>
      <c r="L50" s="27">
        <f t="shared" si="1"/>
        <v>0</v>
      </c>
      <c r="M50" s="19"/>
      <c r="N50" s="580" t="s">
        <v>255</v>
      </c>
      <c r="O50" s="581"/>
      <c r="P50" s="581"/>
      <c r="Q50" s="581"/>
      <c r="R50" s="321" t="s">
        <v>256</v>
      </c>
      <c r="S50" s="582" t="s">
        <v>255</v>
      </c>
      <c r="T50" s="581"/>
      <c r="U50" s="581"/>
      <c r="V50" s="583"/>
      <c r="W50" s="584" t="s">
        <v>256</v>
      </c>
      <c r="X50" s="585"/>
      <c r="Y50" s="151">
        <f>IF($W$49="不要",-8*U47,0)</f>
        <v>0</v>
      </c>
    </row>
    <row r="51" spans="1:25" ht="15.6" customHeight="1" thickTop="1">
      <c r="A51" s="35">
        <v>207</v>
      </c>
      <c r="B51" s="123" t="s">
        <v>106</v>
      </c>
      <c r="C51" s="31" t="s">
        <v>107</v>
      </c>
      <c r="D51" s="71"/>
      <c r="E51" s="519"/>
      <c r="F51" s="520"/>
      <c r="G51" s="32">
        <v>2</v>
      </c>
      <c r="H51" s="726"/>
      <c r="I51" s="727"/>
      <c r="J51" s="727"/>
      <c r="K51" s="728"/>
      <c r="L51" s="36">
        <f t="shared" si="1"/>
        <v>0</v>
      </c>
      <c r="M51" s="19"/>
      <c r="N51" s="729"/>
      <c r="O51" s="730"/>
      <c r="P51" s="730"/>
      <c r="Q51" s="731"/>
      <c r="R51" s="340"/>
      <c r="S51" s="732"/>
      <c r="T51" s="730"/>
      <c r="U51" s="730"/>
      <c r="V51" s="731"/>
      <c r="W51" s="733"/>
      <c r="X51" s="734"/>
      <c r="Y51" s="151"/>
    </row>
    <row r="52" spans="1:25" ht="15.6" customHeight="1">
      <c r="A52" s="60">
        <v>411</v>
      </c>
      <c r="B52" s="129" t="s">
        <v>108</v>
      </c>
      <c r="C52" s="44" t="s">
        <v>109</v>
      </c>
      <c r="D52" s="65"/>
      <c r="E52" s="425">
        <v>50</v>
      </c>
      <c r="F52" s="427"/>
      <c r="G52" s="45">
        <v>1.37</v>
      </c>
      <c r="H52" s="723"/>
      <c r="I52" s="724"/>
      <c r="J52" s="724"/>
      <c r="K52" s="725"/>
      <c r="L52" s="18">
        <f t="shared" si="1"/>
        <v>0</v>
      </c>
      <c r="M52" s="19"/>
      <c r="N52" s="709"/>
      <c r="O52" s="710"/>
      <c r="P52" s="710"/>
      <c r="Q52" s="711"/>
      <c r="R52" s="341"/>
      <c r="S52" s="712"/>
      <c r="T52" s="710"/>
      <c r="U52" s="710"/>
      <c r="V52" s="711"/>
      <c r="W52" s="713"/>
      <c r="X52" s="714"/>
      <c r="Y52" s="151"/>
    </row>
    <row r="53" spans="1:25" ht="15.6" customHeight="1">
      <c r="A53" s="64">
        <v>401</v>
      </c>
      <c r="B53" s="125" t="s">
        <v>108</v>
      </c>
      <c r="C53" s="25" t="s">
        <v>110</v>
      </c>
      <c r="D53" s="68"/>
      <c r="E53" s="409">
        <v>50</v>
      </c>
      <c r="F53" s="410"/>
      <c r="G53" s="26">
        <v>2.73</v>
      </c>
      <c r="H53" s="706"/>
      <c r="I53" s="707"/>
      <c r="J53" s="707"/>
      <c r="K53" s="708"/>
      <c r="L53" s="27">
        <f t="shared" si="1"/>
        <v>0</v>
      </c>
      <c r="M53" s="19"/>
      <c r="N53" s="709"/>
      <c r="O53" s="710"/>
      <c r="P53" s="710"/>
      <c r="Q53" s="711"/>
      <c r="R53" s="341"/>
      <c r="S53" s="712"/>
      <c r="T53" s="710"/>
      <c r="U53" s="710"/>
      <c r="V53" s="711"/>
      <c r="W53" s="713"/>
      <c r="X53" s="714"/>
      <c r="Y53" s="151"/>
    </row>
    <row r="54" spans="1:25" ht="15.6" customHeight="1">
      <c r="A54" s="64">
        <v>402</v>
      </c>
      <c r="B54" s="125" t="s">
        <v>108</v>
      </c>
      <c r="C54" s="25" t="s">
        <v>111</v>
      </c>
      <c r="D54" s="68"/>
      <c r="E54" s="409">
        <v>50</v>
      </c>
      <c r="F54" s="410"/>
      <c r="G54" s="26">
        <v>4.0999999999999996</v>
      </c>
      <c r="H54" s="706"/>
      <c r="I54" s="707"/>
      <c r="J54" s="707"/>
      <c r="K54" s="708"/>
      <c r="L54" s="27">
        <f t="shared" si="1"/>
        <v>0</v>
      </c>
      <c r="M54" s="19"/>
      <c r="N54" s="709"/>
      <c r="O54" s="710"/>
      <c r="P54" s="710"/>
      <c r="Q54" s="711"/>
      <c r="R54" s="341"/>
      <c r="S54" s="712"/>
      <c r="T54" s="710"/>
      <c r="U54" s="710"/>
      <c r="V54" s="711"/>
      <c r="W54" s="713"/>
      <c r="X54" s="714"/>
      <c r="Y54" s="151"/>
    </row>
    <row r="55" spans="1:25" ht="15.6" customHeight="1">
      <c r="A55" s="64">
        <v>403</v>
      </c>
      <c r="B55" s="125" t="s">
        <v>108</v>
      </c>
      <c r="C55" s="25" t="s">
        <v>51</v>
      </c>
      <c r="D55" s="68"/>
      <c r="E55" s="409">
        <v>50</v>
      </c>
      <c r="F55" s="410"/>
      <c r="G55" s="26">
        <v>5.46</v>
      </c>
      <c r="H55" s="706"/>
      <c r="I55" s="707"/>
      <c r="J55" s="707"/>
      <c r="K55" s="708"/>
      <c r="L55" s="27">
        <f t="shared" si="1"/>
        <v>0</v>
      </c>
      <c r="M55" s="19"/>
      <c r="N55" s="709"/>
      <c r="O55" s="710"/>
      <c r="P55" s="710"/>
      <c r="Q55" s="711"/>
      <c r="R55" s="341"/>
      <c r="S55" s="712"/>
      <c r="T55" s="710"/>
      <c r="U55" s="710"/>
      <c r="V55" s="711"/>
      <c r="W55" s="713"/>
      <c r="X55" s="714"/>
      <c r="Y55" s="151"/>
    </row>
    <row r="56" spans="1:25" ht="15.6" customHeight="1">
      <c r="A56" s="64">
        <v>404</v>
      </c>
      <c r="B56" s="125" t="s">
        <v>108</v>
      </c>
      <c r="C56" s="25" t="s">
        <v>112</v>
      </c>
      <c r="D56" s="68"/>
      <c r="E56" s="409">
        <v>50</v>
      </c>
      <c r="F56" s="410"/>
      <c r="G56" s="26">
        <v>6.83</v>
      </c>
      <c r="H56" s="706"/>
      <c r="I56" s="707"/>
      <c r="J56" s="707"/>
      <c r="K56" s="708"/>
      <c r="L56" s="27">
        <f t="shared" si="1"/>
        <v>0</v>
      </c>
      <c r="M56" s="19"/>
      <c r="N56" s="709"/>
      <c r="O56" s="710"/>
      <c r="P56" s="710"/>
      <c r="Q56" s="711"/>
      <c r="R56" s="341"/>
      <c r="S56" s="712"/>
      <c r="T56" s="710"/>
      <c r="U56" s="710"/>
      <c r="V56" s="711"/>
      <c r="W56" s="713"/>
      <c r="X56" s="714"/>
      <c r="Y56" s="151"/>
    </row>
    <row r="57" spans="1:25" ht="15.6" customHeight="1">
      <c r="A57" s="64">
        <v>405</v>
      </c>
      <c r="B57" s="125" t="s">
        <v>108</v>
      </c>
      <c r="C57" s="25" t="s">
        <v>113</v>
      </c>
      <c r="D57" s="68"/>
      <c r="E57" s="409">
        <v>50</v>
      </c>
      <c r="F57" s="410"/>
      <c r="G57" s="26">
        <v>8.19</v>
      </c>
      <c r="H57" s="706"/>
      <c r="I57" s="707"/>
      <c r="J57" s="707"/>
      <c r="K57" s="708"/>
      <c r="L57" s="27">
        <f t="shared" si="1"/>
        <v>0</v>
      </c>
      <c r="M57" s="19"/>
      <c r="N57" s="709"/>
      <c r="O57" s="710"/>
      <c r="P57" s="710"/>
      <c r="Q57" s="711"/>
      <c r="R57" s="341"/>
      <c r="S57" s="712"/>
      <c r="T57" s="710"/>
      <c r="U57" s="710"/>
      <c r="V57" s="711"/>
      <c r="W57" s="713"/>
      <c r="X57" s="714"/>
      <c r="Y57" s="151"/>
    </row>
    <row r="58" spans="1:25" ht="15.6" customHeight="1">
      <c r="A58" s="64">
        <v>406</v>
      </c>
      <c r="B58" s="125" t="s">
        <v>108</v>
      </c>
      <c r="C58" s="25" t="s">
        <v>114</v>
      </c>
      <c r="D58" s="68"/>
      <c r="E58" s="409">
        <v>50</v>
      </c>
      <c r="F58" s="410"/>
      <c r="G58" s="26">
        <v>9.56</v>
      </c>
      <c r="H58" s="706"/>
      <c r="I58" s="707"/>
      <c r="J58" s="707"/>
      <c r="K58" s="708"/>
      <c r="L58" s="27">
        <f t="shared" si="1"/>
        <v>0</v>
      </c>
      <c r="M58" s="19"/>
      <c r="N58" s="709"/>
      <c r="O58" s="710"/>
      <c r="P58" s="710"/>
      <c r="Q58" s="711"/>
      <c r="R58" s="341"/>
      <c r="S58" s="712"/>
      <c r="T58" s="710"/>
      <c r="U58" s="710"/>
      <c r="V58" s="711"/>
      <c r="W58" s="713"/>
      <c r="X58" s="714"/>
      <c r="Y58" s="172"/>
    </row>
    <row r="59" spans="1:25" ht="15.6" customHeight="1" thickBot="1">
      <c r="A59" s="155">
        <v>407</v>
      </c>
      <c r="B59" s="156" t="s">
        <v>108</v>
      </c>
      <c r="C59" s="157" t="s">
        <v>49</v>
      </c>
      <c r="D59" s="158"/>
      <c r="E59" s="578">
        <v>50</v>
      </c>
      <c r="F59" s="579"/>
      <c r="G59" s="159">
        <v>10.92</v>
      </c>
      <c r="H59" s="706"/>
      <c r="I59" s="707"/>
      <c r="J59" s="707"/>
      <c r="K59" s="708"/>
      <c r="L59" s="27">
        <f t="shared" si="1"/>
        <v>0</v>
      </c>
      <c r="M59" s="19"/>
      <c r="N59" s="715"/>
      <c r="O59" s="716"/>
      <c r="P59" s="716"/>
      <c r="Q59" s="717"/>
      <c r="R59" s="342"/>
      <c r="S59" s="718"/>
      <c r="T59" s="719"/>
      <c r="U59" s="719"/>
      <c r="V59" s="720"/>
      <c r="W59" s="721"/>
      <c r="X59" s="722"/>
      <c r="Y59" s="173"/>
    </row>
    <row r="60" spans="1:25" ht="15.6" customHeight="1" thickTop="1" thickBot="1">
      <c r="A60" s="64">
        <v>408</v>
      </c>
      <c r="B60" s="125" t="s">
        <v>108</v>
      </c>
      <c r="C60" s="25" t="s">
        <v>115</v>
      </c>
      <c r="D60" s="68"/>
      <c r="E60" s="409">
        <v>50</v>
      </c>
      <c r="F60" s="410"/>
      <c r="G60" s="26">
        <v>12.29</v>
      </c>
      <c r="H60" s="706"/>
      <c r="I60" s="707"/>
      <c r="J60" s="707"/>
      <c r="K60" s="708"/>
      <c r="L60" s="27">
        <f t="shared" si="1"/>
        <v>0</v>
      </c>
      <c r="M60" s="19"/>
      <c r="N60" s="103" t="s">
        <v>116</v>
      </c>
      <c r="O60" s="116"/>
      <c r="P60" s="104"/>
      <c r="Q60" s="104"/>
      <c r="R60" s="105"/>
      <c r="S60" s="318" t="s">
        <v>127</v>
      </c>
      <c r="T60" s="132"/>
      <c r="U60" s="319"/>
      <c r="V60" s="570" t="str">
        <f>IF(SUM(L13:L61)+SUM(Y13:Y59)+SUM(L63:L64)=0,"",ROUNDUP(SUM(L13:L61)+SUM(Y13:Y59)+SUM(L63:L64),1))</f>
        <v/>
      </c>
      <c r="W60" s="571"/>
      <c r="X60" s="572"/>
      <c r="Y60" s="152"/>
    </row>
    <row r="61" spans="1:25" ht="15.6" customHeight="1" thickBot="1">
      <c r="A61" s="106">
        <v>409</v>
      </c>
      <c r="B61" s="131" t="s">
        <v>108</v>
      </c>
      <c r="C61" s="107" t="s">
        <v>117</v>
      </c>
      <c r="D61" s="154"/>
      <c r="E61" s="573">
        <v>50</v>
      </c>
      <c r="F61" s="574"/>
      <c r="G61" s="108">
        <v>13.65</v>
      </c>
      <c r="H61" s="703"/>
      <c r="I61" s="704"/>
      <c r="J61" s="704"/>
      <c r="K61" s="705"/>
      <c r="L61" s="109">
        <f>G61*H61</f>
        <v>0</v>
      </c>
      <c r="M61" s="19"/>
      <c r="N61" s="110" t="s">
        <v>118</v>
      </c>
      <c r="O61" s="116"/>
      <c r="P61" s="116"/>
      <c r="Q61" s="116"/>
      <c r="R61" s="116"/>
      <c r="S61" s="111" t="s">
        <v>119</v>
      </c>
      <c r="T61" s="130"/>
      <c r="U61" s="112"/>
      <c r="V61" s="575" t="str">
        <f>IF(OR(V60="",V60=0),"",ROUNDUP(V60/2500,0))</f>
        <v/>
      </c>
      <c r="W61" s="576"/>
      <c r="X61" s="577"/>
      <c r="Y61" s="153"/>
    </row>
    <row r="62" spans="1:25" ht="15.6" customHeight="1" thickBot="1">
      <c r="A62" s="589" t="s">
        <v>131</v>
      </c>
      <c r="B62" s="590"/>
      <c r="C62" s="590"/>
      <c r="D62" s="590"/>
      <c r="E62" s="590"/>
      <c r="F62" s="590"/>
      <c r="G62" s="590"/>
      <c r="H62" s="590"/>
      <c r="I62" s="590"/>
      <c r="J62" s="590"/>
      <c r="K62" s="591"/>
      <c r="L62" s="132"/>
      <c r="M62" s="19"/>
      <c r="N62" s="113" t="s">
        <v>120</v>
      </c>
      <c r="O62" s="116"/>
      <c r="P62" s="116"/>
      <c r="Q62" s="116"/>
      <c r="R62" s="116"/>
      <c r="S62" s="116"/>
      <c r="T62" s="116"/>
      <c r="U62" s="116"/>
      <c r="V62" s="116"/>
      <c r="W62" s="116"/>
      <c r="X62" s="116"/>
      <c r="Y62" s="6"/>
    </row>
    <row r="63" spans="1:25" ht="15.6" customHeight="1">
      <c r="A63" s="160">
        <v>416</v>
      </c>
      <c r="B63" s="161" t="s">
        <v>121</v>
      </c>
      <c r="C63" s="162" t="s">
        <v>110</v>
      </c>
      <c r="D63" s="170"/>
      <c r="E63" s="592"/>
      <c r="F63" s="593"/>
      <c r="G63" s="163">
        <v>2.8</v>
      </c>
      <c r="H63" s="700"/>
      <c r="I63" s="701"/>
      <c r="J63" s="701"/>
      <c r="K63" s="702"/>
      <c r="L63" s="114">
        <f>G63*H63</f>
        <v>0</v>
      </c>
      <c r="M63" s="19"/>
      <c r="N63" s="115" t="s">
        <v>122</v>
      </c>
      <c r="O63" s="116"/>
      <c r="P63" s="116"/>
      <c r="Q63" s="116"/>
      <c r="R63" s="116"/>
      <c r="S63" s="116"/>
      <c r="T63" s="116"/>
      <c r="U63" s="116"/>
      <c r="V63" s="116"/>
      <c r="W63" s="116"/>
      <c r="X63" s="116"/>
    </row>
    <row r="64" spans="1:25" ht="15.6" customHeight="1" thickBot="1">
      <c r="A64" s="164">
        <v>417</v>
      </c>
      <c r="B64" s="165" t="s">
        <v>123</v>
      </c>
      <c r="C64" s="166" t="s">
        <v>111</v>
      </c>
      <c r="D64" s="171"/>
      <c r="E64" s="560"/>
      <c r="F64" s="561"/>
      <c r="G64" s="167">
        <v>4.2</v>
      </c>
      <c r="H64" s="703"/>
      <c r="I64" s="704"/>
      <c r="J64" s="704"/>
      <c r="K64" s="705"/>
      <c r="L64" s="109">
        <f>G64*H64</f>
        <v>0</v>
      </c>
      <c r="M64" s="19"/>
      <c r="N64" s="113" t="s">
        <v>124</v>
      </c>
      <c r="O64" s="116"/>
      <c r="P64" s="116"/>
      <c r="Q64" s="116"/>
      <c r="R64" s="116"/>
      <c r="S64" s="116"/>
      <c r="T64" s="116"/>
      <c r="U64" s="116"/>
      <c r="V64" s="116"/>
      <c r="W64" s="116"/>
      <c r="X64" s="116"/>
    </row>
  </sheetData>
  <sheetProtection algorithmName="SHA-512" hashValue="SYaDKF2y6QBuDoNz6WA8fby5HZreF+FBae6dvH9Pf6879lZb9d8xGhy7bQq4PwLINWUPa5vqTdKDt3OTlllEhQ==" saltValue="3Cqpl7KMwCOGQ3Qxvc1efg==" spinCount="100000" sheet="1" formatCells="0" formatColumns="0" formatRows="0" insertColumns="0" insertRows="0" insertHyperlinks="0" deleteColumns="0" deleteRows="0" sort="0"/>
  <mergeCells count="257">
    <mergeCell ref="A6:B7"/>
    <mergeCell ref="C6:E7"/>
    <mergeCell ref="F6:F7"/>
    <mergeCell ref="G6:H7"/>
    <mergeCell ref="I6:I7"/>
    <mergeCell ref="A8:B9"/>
    <mergeCell ref="H1:S1"/>
    <mergeCell ref="T1:X1"/>
    <mergeCell ref="E2:O2"/>
    <mergeCell ref="S2:T2"/>
    <mergeCell ref="V2:W2"/>
    <mergeCell ref="A4:B5"/>
    <mergeCell ref="C4:K5"/>
    <mergeCell ref="N4:Q5"/>
    <mergeCell ref="R4:X5"/>
    <mergeCell ref="R9:X9"/>
    <mergeCell ref="A10:B10"/>
    <mergeCell ref="C10:J10"/>
    <mergeCell ref="R10:X10"/>
    <mergeCell ref="C12:D12"/>
    <mergeCell ref="E12:F12"/>
    <mergeCell ref="H12:K12"/>
    <mergeCell ref="O12:Q12"/>
    <mergeCell ref="U12:X12"/>
    <mergeCell ref="C13:D13"/>
    <mergeCell ref="E13:F13"/>
    <mergeCell ref="H13:K13"/>
    <mergeCell ref="O13:Q13"/>
    <mergeCell ref="U13:X13"/>
    <mergeCell ref="C14:D14"/>
    <mergeCell ref="E14:F14"/>
    <mergeCell ref="H14:K14"/>
    <mergeCell ref="O14:Q14"/>
    <mergeCell ref="U14:X14"/>
    <mergeCell ref="C15:D15"/>
    <mergeCell ref="E15:F15"/>
    <mergeCell ref="H15:K15"/>
    <mergeCell ref="O15:Q15"/>
    <mergeCell ref="U15:X15"/>
    <mergeCell ref="C16:D16"/>
    <mergeCell ref="E16:F16"/>
    <mergeCell ref="H16:K16"/>
    <mergeCell ref="O16:Q16"/>
    <mergeCell ref="U16:X16"/>
    <mergeCell ref="C17:D17"/>
    <mergeCell ref="E17:F17"/>
    <mergeCell ref="H17:K17"/>
    <mergeCell ref="N17:T17"/>
    <mergeCell ref="U17:W17"/>
    <mergeCell ref="C18:D18"/>
    <mergeCell ref="E18:F18"/>
    <mergeCell ref="H18:K18"/>
    <mergeCell ref="O18:Q18"/>
    <mergeCell ref="V18:X18"/>
    <mergeCell ref="C21:D21"/>
    <mergeCell ref="E21:F21"/>
    <mergeCell ref="H21:K21"/>
    <mergeCell ref="O21:Q21"/>
    <mergeCell ref="R21:S21"/>
    <mergeCell ref="U21:X21"/>
    <mergeCell ref="C19:D19"/>
    <mergeCell ref="E19:F19"/>
    <mergeCell ref="H19:K19"/>
    <mergeCell ref="O19:Q19"/>
    <mergeCell ref="V19:X19"/>
    <mergeCell ref="C20:D20"/>
    <mergeCell ref="E20:F20"/>
    <mergeCell ref="H20:K20"/>
    <mergeCell ref="O20:Q20"/>
    <mergeCell ref="V20:X20"/>
    <mergeCell ref="C22:D22"/>
    <mergeCell ref="E22:F22"/>
    <mergeCell ref="H22:K22"/>
    <mergeCell ref="O22:Q22"/>
    <mergeCell ref="U22:X22"/>
    <mergeCell ref="C23:D23"/>
    <mergeCell ref="E23:F23"/>
    <mergeCell ref="H23:K23"/>
    <mergeCell ref="O23:Q23"/>
    <mergeCell ref="U23:X23"/>
    <mergeCell ref="C24:D24"/>
    <mergeCell ref="E24:F24"/>
    <mergeCell ref="H24:K24"/>
    <mergeCell ref="O24:Q24"/>
    <mergeCell ref="U24:X24"/>
    <mergeCell ref="C25:D25"/>
    <mergeCell ref="E25:F25"/>
    <mergeCell ref="H25:K25"/>
    <mergeCell ref="O25:Q25"/>
    <mergeCell ref="U25:X25"/>
    <mergeCell ref="C26:D26"/>
    <mergeCell ref="E26:F26"/>
    <mergeCell ref="H26:K26"/>
    <mergeCell ref="O26:Q26"/>
    <mergeCell ref="U26:X26"/>
    <mergeCell ref="C27:D27"/>
    <mergeCell ref="E27:F27"/>
    <mergeCell ref="H27:K27"/>
    <mergeCell ref="O27:Q27"/>
    <mergeCell ref="U27:X27"/>
    <mergeCell ref="C28:D28"/>
    <mergeCell ref="E28:F28"/>
    <mergeCell ref="H28:K28"/>
    <mergeCell ref="O28:Q28"/>
    <mergeCell ref="U28:X28"/>
    <mergeCell ref="C29:D29"/>
    <mergeCell ref="E29:F29"/>
    <mergeCell ref="H29:K29"/>
    <mergeCell ref="O29:Q29"/>
    <mergeCell ref="U29:X29"/>
    <mergeCell ref="C32:D32"/>
    <mergeCell ref="H32:K32"/>
    <mergeCell ref="N32:X32"/>
    <mergeCell ref="C33:D33"/>
    <mergeCell ref="H33:K33"/>
    <mergeCell ref="O33:P33"/>
    <mergeCell ref="U33:X33"/>
    <mergeCell ref="C30:D30"/>
    <mergeCell ref="E30:F30"/>
    <mergeCell ref="H30:K30"/>
    <mergeCell ref="O30:Q30"/>
    <mergeCell ref="U30:X30"/>
    <mergeCell ref="C31:D31"/>
    <mergeCell ref="E31:F31"/>
    <mergeCell ref="H31:K31"/>
    <mergeCell ref="O31:Q31"/>
    <mergeCell ref="U31:X31"/>
    <mergeCell ref="C34:D34"/>
    <mergeCell ref="E34:F34"/>
    <mergeCell ref="H34:K34"/>
    <mergeCell ref="O34:P34"/>
    <mergeCell ref="U34:X34"/>
    <mergeCell ref="C35:D35"/>
    <mergeCell ref="E35:F35"/>
    <mergeCell ref="H35:K35"/>
    <mergeCell ref="O35:P35"/>
    <mergeCell ref="U35:X35"/>
    <mergeCell ref="C36:D36"/>
    <mergeCell ref="E36:F36"/>
    <mergeCell ref="H36:K36"/>
    <mergeCell ref="O36:P36"/>
    <mergeCell ref="U36:X36"/>
    <mergeCell ref="C37:D37"/>
    <mergeCell ref="E37:F37"/>
    <mergeCell ref="H37:K37"/>
    <mergeCell ref="O37:P37"/>
    <mergeCell ref="U37:X37"/>
    <mergeCell ref="C38:D38"/>
    <mergeCell ref="E38:F38"/>
    <mergeCell ref="H38:K38"/>
    <mergeCell ref="O38:P38"/>
    <mergeCell ref="U38:X38"/>
    <mergeCell ref="C39:D39"/>
    <mergeCell ref="E39:F39"/>
    <mergeCell ref="H39:K39"/>
    <mergeCell ref="O39:P39"/>
    <mergeCell ref="U39:X39"/>
    <mergeCell ref="E42:F42"/>
    <mergeCell ref="H42:K42"/>
    <mergeCell ref="O42:P42"/>
    <mergeCell ref="U42:X42"/>
    <mergeCell ref="E43:F43"/>
    <mergeCell ref="H43:K43"/>
    <mergeCell ref="O43:P43"/>
    <mergeCell ref="C40:D40"/>
    <mergeCell ref="E40:F40"/>
    <mergeCell ref="H40:K40"/>
    <mergeCell ref="O40:P40"/>
    <mergeCell ref="U40:X40"/>
    <mergeCell ref="E41:F41"/>
    <mergeCell ref="H41:K41"/>
    <mergeCell ref="O41:P41"/>
    <mergeCell ref="U41:X41"/>
    <mergeCell ref="E46:F46"/>
    <mergeCell ref="H46:K46"/>
    <mergeCell ref="N46:T46"/>
    <mergeCell ref="U46:X46"/>
    <mergeCell ref="E47:F47"/>
    <mergeCell ref="H47:K47"/>
    <mergeCell ref="S47:T47"/>
    <mergeCell ref="U47:W47"/>
    <mergeCell ref="E44:F44"/>
    <mergeCell ref="H44:K44"/>
    <mergeCell ref="O44:P44"/>
    <mergeCell ref="E45:F45"/>
    <mergeCell ref="H45:K45"/>
    <mergeCell ref="O45:P45"/>
    <mergeCell ref="E48:F48"/>
    <mergeCell ref="H48:K48"/>
    <mergeCell ref="S48:T48"/>
    <mergeCell ref="U48:X48"/>
    <mergeCell ref="E49:F49"/>
    <mergeCell ref="H49:K49"/>
    <mergeCell ref="O49:Q49"/>
    <mergeCell ref="S49:V49"/>
    <mergeCell ref="W49:X49"/>
    <mergeCell ref="E50:F50"/>
    <mergeCell ref="H50:K50"/>
    <mergeCell ref="N50:Q50"/>
    <mergeCell ref="S50:V50"/>
    <mergeCell ref="W50:X50"/>
    <mergeCell ref="E51:F51"/>
    <mergeCell ref="H51:K51"/>
    <mergeCell ref="N51:Q51"/>
    <mergeCell ref="S51:V51"/>
    <mergeCell ref="W51:X51"/>
    <mergeCell ref="E52:F52"/>
    <mergeCell ref="H52:K52"/>
    <mergeCell ref="N52:Q52"/>
    <mergeCell ref="S52:V52"/>
    <mergeCell ref="W52:X52"/>
    <mergeCell ref="E53:F53"/>
    <mergeCell ref="H53:K53"/>
    <mergeCell ref="N53:Q53"/>
    <mergeCell ref="S53:V53"/>
    <mergeCell ref="W53:X53"/>
    <mergeCell ref="E54:F54"/>
    <mergeCell ref="H54:K54"/>
    <mergeCell ref="N54:Q54"/>
    <mergeCell ref="S54:V54"/>
    <mergeCell ref="W54:X54"/>
    <mergeCell ref="E55:F55"/>
    <mergeCell ref="H55:K55"/>
    <mergeCell ref="N55:Q55"/>
    <mergeCell ref="S55:V55"/>
    <mergeCell ref="W55:X55"/>
    <mergeCell ref="E56:F56"/>
    <mergeCell ref="H56:K56"/>
    <mergeCell ref="N56:Q56"/>
    <mergeCell ref="S56:V56"/>
    <mergeCell ref="W56:X56"/>
    <mergeCell ref="E57:F57"/>
    <mergeCell ref="H57:K57"/>
    <mergeCell ref="N57:Q57"/>
    <mergeCell ref="S57:V57"/>
    <mergeCell ref="W57:X57"/>
    <mergeCell ref="E58:F58"/>
    <mergeCell ref="H58:K58"/>
    <mergeCell ref="N58:Q58"/>
    <mergeCell ref="S58:V58"/>
    <mergeCell ref="W58:X58"/>
    <mergeCell ref="E59:F59"/>
    <mergeCell ref="H59:K59"/>
    <mergeCell ref="N59:Q59"/>
    <mergeCell ref="S59:V59"/>
    <mergeCell ref="W59:X59"/>
    <mergeCell ref="A62:K62"/>
    <mergeCell ref="E63:F63"/>
    <mergeCell ref="H63:K63"/>
    <mergeCell ref="E64:F64"/>
    <mergeCell ref="H64:K64"/>
    <mergeCell ref="E60:F60"/>
    <mergeCell ref="H60:K60"/>
    <mergeCell ref="V60:X60"/>
    <mergeCell ref="E61:F61"/>
    <mergeCell ref="H61:K61"/>
    <mergeCell ref="V61:X61"/>
  </mergeCells>
  <phoneticPr fontId="2"/>
  <conditionalFormatting sqref="E2:F2">
    <cfRule type="notContainsBlanks" dxfId="0" priority="113">
      <formula>LEN(TRIM(E2))&gt;0</formula>
    </cfRule>
  </conditionalFormatting>
  <dataValidations count="7">
    <dataValidation type="list" allowBlank="1" showInputMessage="1" showErrorMessage="1" sqref="R49 W49:X49" xr:uid="{157C332D-A08F-429E-ADCB-55C8723C8A1B}">
      <formula1>"要,不要"</formula1>
    </dataValidation>
    <dataValidation allowBlank="1" showInputMessage="1" showErrorMessage="1" promptTitle="【ご確認ください】" prompt="結束糸は必要ですか？_x000a_必要ない場合は、結束糸の数量欄で不要を選んでください" sqref="U33:X37" xr:uid="{2F616F4F-0DD8-41BF-9B71-728BEDFEC76B}"/>
    <dataValidation allowBlank="1" showInputMessage="1" showErrorMessage="1" promptTitle="【ご確認ください】" prompt="敷板は必要ですか？_x000a_必要ない場合は、敷板の数量欄で不要を選んでください" sqref="U13:X13 U23:X24" xr:uid="{A5FC7323-6839-4951-940E-A566F18128A1}"/>
    <dataValidation type="list" allowBlank="1" showInputMessage="1" sqref="U38:X38 U29:X30" xr:uid="{8B06F880-8156-47D1-AB79-5248EF03D3EC}">
      <formula1>"不要"</formula1>
    </dataValidation>
    <dataValidation type="list" errorStyle="warning" allowBlank="1" showInputMessage="1" showErrorMessage="1" sqref="R48" xr:uid="{2AB347EA-0DB1-4217-8763-40EFFDB36DA8}">
      <formula1>"1200,900,600"</formula1>
    </dataValidation>
    <dataValidation type="list" showInputMessage="1" showErrorMessage="1" sqref="U18:U20" xr:uid="{57382151-4B27-46BB-91A2-0166D4101D75}">
      <formula1>"  ,付,無,"</formula1>
    </dataValidation>
    <dataValidation type="list" errorStyle="warning" allowBlank="1" showInputMessage="1" showErrorMessage="1" sqref="R47" xr:uid="{11E91721-7CD2-4E3B-A2D2-32C5FE38F969}">
      <formula1>"2,3,4"</formula1>
    </dataValidation>
  </dataValidations>
  <pageMargins left="0.19685039370078741" right="0.19685039370078741" top="0.43307086614173229" bottom="0.19685039370078741" header="0.31496062992125984" footer="0.19685039370078741"/>
  <pageSetup paperSize="9" scale="81"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nchor moveWithCells="1">
                  <from>
                    <xdr:col>2</xdr:col>
                    <xdr:colOff>38100</xdr:colOff>
                    <xdr:row>6</xdr:row>
                    <xdr:rowOff>180975</xdr:rowOff>
                  </from>
                  <to>
                    <xdr:col>3</xdr:col>
                    <xdr:colOff>57150</xdr:colOff>
                    <xdr:row>8</xdr:row>
                    <xdr:rowOff>38100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10</xdr:col>
                    <xdr:colOff>57150</xdr:colOff>
                    <xdr:row>6</xdr:row>
                    <xdr:rowOff>180975</xdr:rowOff>
                  </from>
                  <to>
                    <xdr:col>12</xdr:col>
                    <xdr:colOff>47625</xdr:colOff>
                    <xdr:row>8</xdr:row>
                    <xdr:rowOff>19050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95250</xdr:colOff>
                    <xdr:row>7</xdr:row>
                    <xdr:rowOff>180975</xdr:rowOff>
                  </from>
                  <to>
                    <xdr:col>3</xdr:col>
                    <xdr:colOff>47625</xdr:colOff>
                    <xdr:row>9</xdr:row>
                    <xdr:rowOff>38100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6</xdr:col>
                    <xdr:colOff>133350</xdr:colOff>
                    <xdr:row>7</xdr:row>
                    <xdr:rowOff>180975</xdr:rowOff>
                  </from>
                  <to>
                    <xdr:col>7</xdr:col>
                    <xdr:colOff>38100</xdr:colOff>
                    <xdr:row>9</xdr:row>
                    <xdr:rowOff>19050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10</xdr:col>
                    <xdr:colOff>57150</xdr:colOff>
                    <xdr:row>7</xdr:row>
                    <xdr:rowOff>190500</xdr:rowOff>
                  </from>
                  <to>
                    <xdr:col>11</xdr:col>
                    <xdr:colOff>0</xdr:colOff>
                    <xdr:row>9</xdr:row>
                    <xdr:rowOff>38100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14</xdr:col>
                    <xdr:colOff>428625</xdr:colOff>
                    <xdr:row>7</xdr:row>
                    <xdr:rowOff>190500</xdr:rowOff>
                  </from>
                  <to>
                    <xdr:col>14</xdr:col>
                    <xdr:colOff>685800</xdr:colOff>
                    <xdr:row>9</xdr:row>
                    <xdr:rowOff>38100</xdr:rowOff>
                  </to>
                </anchor>
              </controlPr>
            </control>
          </mc:Choice>
        </mc:AlternateContent>
        <mc:AlternateContent xmlns:mc="http://schemas.openxmlformats.org/markup-compatibility/2006">
          <mc:Choice Requires="x14">
            <control shapeId="7175" r:id="rId10" name="Check Box 7">
              <controlPr defaultSize="0" autoFill="0" autoLine="0" autoPict="0" altText="">
                <anchor moveWithCells="1">
                  <from>
                    <xdr:col>10</xdr:col>
                    <xdr:colOff>57150</xdr:colOff>
                    <xdr:row>4</xdr:row>
                    <xdr:rowOff>152400</xdr:rowOff>
                  </from>
                  <to>
                    <xdr:col>13</xdr:col>
                    <xdr:colOff>19050</xdr:colOff>
                    <xdr:row>6</xdr:row>
                    <xdr:rowOff>47625</xdr:rowOff>
                  </to>
                </anchor>
              </controlPr>
            </control>
          </mc:Choice>
        </mc:AlternateContent>
        <mc:AlternateContent xmlns:mc="http://schemas.openxmlformats.org/markup-compatibility/2006">
          <mc:Choice Requires="x14">
            <control shapeId="7176" r:id="rId11" name="Check Box 8">
              <controlPr defaultSize="0" autoFill="0" autoLine="0" autoPict="0" altText="">
                <anchor moveWithCells="1">
                  <from>
                    <xdr:col>15</xdr:col>
                    <xdr:colOff>171450</xdr:colOff>
                    <xdr:row>4</xdr:row>
                    <xdr:rowOff>152400</xdr:rowOff>
                  </from>
                  <to>
                    <xdr:col>16</xdr:col>
                    <xdr:colOff>9525</xdr:colOff>
                    <xdr:row>6</xdr:row>
                    <xdr:rowOff>38100</xdr:rowOff>
                  </to>
                </anchor>
              </controlPr>
            </control>
          </mc:Choice>
        </mc:AlternateContent>
        <mc:AlternateContent xmlns:mc="http://schemas.openxmlformats.org/markup-compatibility/2006">
          <mc:Choice Requires="x14">
            <control shapeId="7177" r:id="rId12" name="Check Box 9">
              <controlPr defaultSize="0" autoFill="0" autoLine="0" autoPict="0" altText="">
                <anchor moveWithCells="1">
                  <from>
                    <xdr:col>19</xdr:col>
                    <xdr:colOff>152400</xdr:colOff>
                    <xdr:row>4</xdr:row>
                    <xdr:rowOff>161925</xdr:rowOff>
                  </from>
                  <to>
                    <xdr:col>20</xdr:col>
                    <xdr:colOff>104775</xdr:colOff>
                    <xdr:row>6</xdr:row>
                    <xdr:rowOff>38100</xdr:rowOff>
                  </to>
                </anchor>
              </controlPr>
            </control>
          </mc:Choice>
        </mc:AlternateContent>
        <mc:AlternateContent xmlns:mc="http://schemas.openxmlformats.org/markup-compatibility/2006">
          <mc:Choice Requires="x14">
            <control shapeId="7178" r:id="rId13" name="Check Box 10">
              <controlPr defaultSize="0" autoFill="0" autoLine="0" autoPict="0" altText="">
                <anchor moveWithCells="1">
                  <from>
                    <xdr:col>15</xdr:col>
                    <xdr:colOff>171450</xdr:colOff>
                    <xdr:row>5</xdr:row>
                    <xdr:rowOff>190500</xdr:rowOff>
                  </from>
                  <to>
                    <xdr:col>16</xdr:col>
                    <xdr:colOff>9525</xdr:colOff>
                    <xdr:row>7</xdr:row>
                    <xdr:rowOff>38100</xdr:rowOff>
                  </to>
                </anchor>
              </controlPr>
            </control>
          </mc:Choice>
        </mc:AlternateContent>
        <mc:AlternateContent xmlns:mc="http://schemas.openxmlformats.org/markup-compatibility/2006">
          <mc:Choice Requires="x14">
            <control shapeId="7179" r:id="rId14" name="Check Box 11">
              <controlPr defaultSize="0" autoFill="0" autoLine="0" autoPict="0" altText="">
                <anchor moveWithCells="1">
                  <from>
                    <xdr:col>19</xdr:col>
                    <xdr:colOff>152400</xdr:colOff>
                    <xdr:row>5</xdr:row>
                    <xdr:rowOff>190500</xdr:rowOff>
                  </from>
                  <to>
                    <xdr:col>20</xdr:col>
                    <xdr:colOff>104775</xdr:colOff>
                    <xdr:row>7</xdr:row>
                    <xdr:rowOff>38100</xdr:rowOff>
                  </to>
                </anchor>
              </controlPr>
            </control>
          </mc:Choice>
        </mc:AlternateContent>
        <mc:AlternateContent xmlns:mc="http://schemas.openxmlformats.org/markup-compatibility/2006">
          <mc:Choice Requires="x14">
            <control shapeId="7180" r:id="rId15" name="Check Box 12">
              <controlPr defaultSize="0" autoFill="0" autoLine="0" autoPict="0" altText="">
                <anchor moveWithCells="1">
                  <from>
                    <xdr:col>10</xdr:col>
                    <xdr:colOff>57150</xdr:colOff>
                    <xdr:row>5</xdr:row>
                    <xdr:rowOff>180975</xdr:rowOff>
                  </from>
                  <to>
                    <xdr:col>13</xdr:col>
                    <xdr:colOff>19050</xdr:colOff>
                    <xdr:row>7</xdr:row>
                    <xdr:rowOff>38100</xdr:rowOff>
                  </to>
                </anchor>
              </controlPr>
            </control>
          </mc:Choice>
        </mc:AlternateContent>
        <mc:AlternateContent xmlns:mc="http://schemas.openxmlformats.org/markup-compatibility/2006">
          <mc:Choice Requires="x14">
            <control shapeId="7181" r:id="rId16" name="Check Box 13">
              <controlPr defaultSize="0" autoFill="0" autoLine="0" autoPict="0" altText="">
                <anchor moveWithCells="1">
                  <from>
                    <xdr:col>19</xdr:col>
                    <xdr:colOff>152400</xdr:colOff>
                    <xdr:row>6</xdr:row>
                    <xdr:rowOff>190500</xdr:rowOff>
                  </from>
                  <to>
                    <xdr:col>20</xdr:col>
                    <xdr:colOff>104775</xdr:colOff>
                    <xdr:row>8</xdr:row>
                    <xdr:rowOff>38100</xdr:rowOff>
                  </to>
                </anchor>
              </controlPr>
            </control>
          </mc:Choice>
        </mc:AlternateContent>
        <mc:AlternateContent xmlns:mc="http://schemas.openxmlformats.org/markup-compatibility/2006">
          <mc:Choice Requires="x14">
            <control shapeId="7182" r:id="rId17" name="Check Box 14">
              <controlPr defaultSize="0" autoFill="0" autoLine="0" autoPict="0" altText="">
                <anchor moveWithCells="1">
                  <from>
                    <xdr:col>22</xdr:col>
                    <xdr:colOff>95250</xdr:colOff>
                    <xdr:row>5</xdr:row>
                    <xdr:rowOff>190500</xdr:rowOff>
                  </from>
                  <to>
                    <xdr:col>23</xdr:col>
                    <xdr:colOff>85725</xdr:colOff>
                    <xdr:row>7</xdr:row>
                    <xdr:rowOff>38100</xdr:rowOff>
                  </to>
                </anchor>
              </controlPr>
            </control>
          </mc:Choice>
        </mc:AlternateContent>
        <mc:AlternateContent xmlns:mc="http://schemas.openxmlformats.org/markup-compatibility/2006">
          <mc:Choice Requires="x14">
            <control shapeId="7183" r:id="rId18" name="Check Box 15">
              <controlPr defaultSize="0" autoFill="0" autoLine="0" autoPict="0" altText="">
                <anchor moveWithCells="1">
                  <from>
                    <xdr:col>17</xdr:col>
                    <xdr:colOff>66675</xdr:colOff>
                    <xdr:row>6</xdr:row>
                    <xdr:rowOff>190500</xdr:rowOff>
                  </from>
                  <to>
                    <xdr:col>17</xdr:col>
                    <xdr:colOff>371475</xdr:colOff>
                    <xdr:row>8</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足場注文書</vt:lpstr>
      <vt:lpstr>アルミアサガオ</vt:lpstr>
      <vt:lpstr>足場注文書 (手書き用)</vt:lpstr>
      <vt:lpstr>アルミアサガオ!Print_Area</vt:lpstr>
      <vt:lpstr>足場注文書!Print_Area</vt:lpstr>
      <vt:lpstr>'足場注文書 (手書き用)'!Print_Area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t-user28</dc:creator>
  <cp:lastModifiedBy>t-user19</cp:lastModifiedBy>
  <cp:lastPrinted>2023-05-09T08:09:38Z</cp:lastPrinted>
  <dcterms:created xsi:type="dcterms:W3CDTF">2023-05-06T05:03:49Z</dcterms:created>
  <dcterms:modified xsi:type="dcterms:W3CDTF">2024-12-16T04:44:24Z</dcterms:modified>
</cp:coreProperties>
</file>